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activeTab="0"/>
  </bookViews>
  <sheets>
    <sheet name="2022 год  " sheetId="1" r:id="rId1"/>
  </sheets>
  <definedNames>
    <definedName name="_xlnm._FilterDatabase" localSheetId="0" hidden="1">'2022 год  '!$B$21:$H$25</definedName>
    <definedName name="Z_2EB26682_1E14_41BF_A300_9871E16F1E86_.wvu.FilterData" localSheetId="0" hidden="1">'2022 год  '!$B$24:$E$25</definedName>
    <definedName name="Z_2EB26682_1E14_41BF_A300_9871E16F1E86_.wvu.PrintArea" localSheetId="0" hidden="1">'2022 год  '!$B$17:$E$25</definedName>
    <definedName name="Z_3708D406_71C9_49CC_A67A_2D2190B41A82_.wvu.FilterData" localSheetId="0" hidden="1">'2022 год  '!$B$24:$H$25</definedName>
    <definedName name="Z_742DD9F2_8A71_4480_AC11_A74320E5619E_.wvu.FilterData" localSheetId="0" hidden="1">'2022 год  '!$B$24:$H$25</definedName>
    <definedName name="Z_829AF458_32E9_4EBE_8AEA_C1C6BE533EAE_.wvu.FilterData" localSheetId="0" hidden="1">'2022 год  '!$B$24:$H$25</definedName>
    <definedName name="Z_829AF458_32E9_4EBE_8AEA_C1C6BE533EAE_.wvu.PrintArea" localSheetId="0" hidden="1">'2022 год  '!$B$17:$E$25</definedName>
    <definedName name="Z_829AF458_32E9_4EBE_8AEA_C1C6BE533EAE_.wvu.PrintTitles" localSheetId="0" hidden="1">'2022 год  '!$19:$21</definedName>
    <definedName name="Z_829AF458_32E9_4EBE_8AEA_C1C6BE533EAE_.wvu.Rows" localSheetId="0" hidden="1">'2022 год  '!#REF!</definedName>
    <definedName name="Z_8E538972_DCB6_4DF0_B6A0_1DAF22EE85A5_.wvu.FilterData" localSheetId="0" hidden="1">'2022 год  '!$B$24:$E$25</definedName>
    <definedName name="Z_8E538972_DCB6_4DF0_B6A0_1DAF22EE85A5_.wvu.PrintArea" localSheetId="0" hidden="1">'2022 год  '!$B$17:$E$25</definedName>
    <definedName name="Z_9EB2C763_BF55_421A_9B12_FB75DAF70818_.wvu.FilterData" localSheetId="0" hidden="1">'2022 год  '!$B$17:$E$25</definedName>
    <definedName name="Z_A8461B4A_AE19_4EF2_B6F9_F9B973A06FD1_.wvu.FilterData" localSheetId="0" hidden="1">'2022 год  '!$B$24:$E$25</definedName>
    <definedName name="Z_A8461B4A_AE19_4EF2_B6F9_F9B973A06FD1_.wvu.PrintArea" localSheetId="0" hidden="1">'2022 год  '!$B$17:$E$25</definedName>
    <definedName name="Z_B3932895_A846_447D_8D2E_8A665303D3FC_.wvu.FilterData" localSheetId="0" hidden="1">'2022 год  '!$B$17:$E$25</definedName>
    <definedName name="Z_B452F1D7_E242_4E66_AEEE_75884A98B5E4_.wvu.FilterData" localSheetId="0" hidden="1">'2022 год  '!$B$24:$H$25</definedName>
    <definedName name="Z_D0B00AD6_8582_4105_AEEE_647425D7F180_.wvu.FilterData" localSheetId="0" hidden="1">'2022 год  '!$B$17:$E$25</definedName>
    <definedName name="Z_DEEAFF70_302D_4EE4_8D9C_7BB1BBA5AB30_.wvu.FilterData" localSheetId="0" hidden="1">'2022 год  '!$B$24:$H$25</definedName>
    <definedName name="Z_E26F76F3_B5FD_4390_A599_DF837A45612F_.wvu.FilterData" localSheetId="0" hidden="1">'2022 год  '!$B$17:$E$25</definedName>
    <definedName name="Z_E6BE4A0A_65C8_4D78_A29F_DDA803BF07E4_.wvu.FilterData" localSheetId="0" hidden="1">'2022 год  '!$B$24:$E$25</definedName>
    <definedName name="Z_E6BE4A0A_65C8_4D78_A29F_DDA803BF07E4_.wvu.PrintArea" localSheetId="0" hidden="1">'2022 год  '!$B$17:$E$25</definedName>
    <definedName name="Z_F18CDA44_02C6_4BCD_94BC_76E4781E3F1C_.wvu.FilterData" localSheetId="0" hidden="1">'2022 год  '!$B$24:$E$25</definedName>
    <definedName name="Z_F18CDA44_02C6_4BCD_94BC_76E4781E3F1C_.wvu.PrintArea" localSheetId="0" hidden="1">'2022 год  '!$B$17:$E$25</definedName>
    <definedName name="_xlnm.Print_Area" localSheetId="0">'2022 год  '!$A$1:$K$41</definedName>
  </definedNames>
  <calcPr fullCalcOnLoad="1"/>
</workbook>
</file>

<file path=xl/sharedStrings.xml><?xml version="1.0" encoding="utf-8"?>
<sst xmlns="http://schemas.openxmlformats.org/spreadsheetml/2006/main" count="45" uniqueCount="33">
  <si>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</si>
  <si>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</si>
  <si>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</si>
  <si>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</si>
  <si>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</si>
  <si>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</si>
  <si>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</si>
  <si>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</si>
  <si>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</si>
  <si>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</si>
  <si>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</si>
  <si>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</si>
  <si>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</si>
  <si>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</si>
  <si>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</si>
  <si>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2024 год</t>
  </si>
  <si>
    <t xml:space="preserve">Капитальный ремонт, приобретение, монтаж и ввод в эксплуатацию объектов водоснабжения 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</si>
  <si>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</si>
  <si>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</si>
  <si>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</si>
  <si>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</si>
  <si>
    <t>2025 год</t>
  </si>
  <si>
    <t>Приобретение здания спортивно-оздоровительного комплекса «Салют» и земельного участка, расположенного по адресу: г. Сергиев Посад, ул. Институтская, д.15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</si>
  <si>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2023 год и на плановый период 2024 и 2025 годов</t>
  </si>
  <si>
    <t>Приложение №9</t>
  </si>
  <si>
    <t>от 23.12.2022 № 60/01-МЗ</t>
  </si>
  <si>
    <t>Проектирование сетей водоснабжения, водоотведения в переулках Банный двор, Вокзальный г.Сергиев Посад</t>
  </si>
  <si>
    <t>Строительство газовой блочно-модульной котельной, мощностью 1,791 Гкал/час 
(строительство объекта Школа на 550 мест д. Зубачево)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</si>
  <si>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</si>
  <si>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</si>
  <si>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Приложение №7</t>
  </si>
  <si>
    <t xml:space="preserve">от               № </t>
  </si>
  <si>
    <t>8/мз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</si>
</sst>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3"/>
  <sheetViews>
    <sheetView tabSelected="1" view="pageLayout" zoomScaleSheetLayoutView="75" workbookViewId="0" topLeftCell="A1">
      <selection activeCell="B40" sqref="B40"/>
    </sheetView>
  </sheetViews>
  <sheetFormatPr defaultColWidth="9.00390625" defaultRowHeight="12.75"/>
  <cols>
    <col min="1" max="1" width="5.625" style="0" customWidth="1"/>
    <col min="2" max="2" width="132.375" style="0" customWidth="1"/>
    <col min="3" max="3" width="19.125" style="0" customWidth="1"/>
    <col min="4" max="4" width="20.125" style="0" customWidth="1"/>
    <col min="5" max="5" width="15.25390625" style="0" customWidth="1"/>
    <col min="6" max="6" width="16.25390625" style="0" customWidth="1"/>
    <col min="7" max="7" width="16.75390625" style="0" customWidth="1"/>
    <col min="8" max="8" width="13.875" style="0" customWidth="1"/>
    <col min="9" max="9" width="17.875" style="0" customWidth="1"/>
    <col min="10" max="10" width="16.75390625" style="0" customWidth="1"/>
    <col min="11" max="11" width="15.00390625" style="0" customWidth="1"/>
    <col min="12" max="12" width="10.25390625" style="0" bestFit="1" customWidth="1"/>
  </cols>
  <sheetData>
    <row r="2" ht="15.75">
      <c r="I2" s="2" t="s">
        <v>30</v>
      </c>
    </row>
    <row r="3" ht="15.75">
      <c r="I3" s="3" t="s">
        <v>1</v>
      </c>
    </row>
    <row r="4" ht="15.75">
      <c r="I4" s="3" t="s">
        <v>2</v>
      </c>
    </row>
    <row r="5" ht="15.75">
      <c r="I5" s="3" t="s">
        <v>9</v>
      </c>
    </row>
    <row r="6" ht="15.75">
      <c r="I6" s="3" t="s">
        <v>0</v>
      </c>
    </row>
    <row r="7" ht="15.75">
      <c r="I7" s="3" t="s">
        <v>31</v>
      </c>
    </row>
    <row r="10" spans="9:11" ht="22.5" customHeight="1">
      <c r="I10" s="2" t="s">
        <v>24</v>
      </c>
      <c r="J10" s="3"/>
      <c r="K10" s="3"/>
    </row>
    <row r="11" spans="9:11" ht="18.75" customHeight="1">
      <c r="I11" s="3" t="s">
        <v>1</v>
      </c>
      <c r="J11" s="3"/>
      <c r="K11" s="3"/>
    </row>
    <row r="12" spans="9:11" ht="18.75" customHeight="1">
      <c r="I12" s="3" t="s">
        <v>2</v>
      </c>
      <c r="J12" s="3"/>
      <c r="K12" s="3"/>
    </row>
    <row r="13" spans="9:11" ht="17.25" customHeight="1">
      <c r="I13" s="3" t="s">
        <v>9</v>
      </c>
      <c r="J13" s="3"/>
      <c r="K13" s="3"/>
    </row>
    <row r="14" spans="9:11" ht="18" customHeight="1">
      <c r="I14" s="3" t="s">
        <v>0</v>
      </c>
      <c r="J14" s="3"/>
      <c r="K14" s="3"/>
    </row>
    <row r="15" spans="9:11" ht="15.75">
      <c r="I15" s="3" t="s">
        <v>25</v>
      </c>
      <c r="J15" s="3"/>
      <c r="K15" s="3"/>
    </row>
    <row r="17" spans="1:11" ht="58.5" customHeight="1">
      <c r="A17" s="26" t="s">
        <v>23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0.25" customHeight="1">
      <c r="A18" s="5"/>
      <c r="B18" s="6"/>
      <c r="C18" s="6"/>
      <c r="D18" s="6"/>
      <c r="E18" s="6"/>
      <c r="F18" s="4"/>
      <c r="G18" s="4"/>
      <c r="H18" s="4"/>
      <c r="I18" s="4"/>
      <c r="J18" s="4"/>
      <c r="K18" s="4" t="s">
        <v>10</v>
      </c>
    </row>
    <row r="19" spans="1:11" ht="18.75">
      <c r="A19" s="24" t="s">
        <v>7</v>
      </c>
      <c r="B19" s="24" t="s">
        <v>3</v>
      </c>
      <c r="C19" s="24" t="s">
        <v>13</v>
      </c>
      <c r="D19" s="24"/>
      <c r="E19" s="24"/>
      <c r="F19" s="24" t="s">
        <v>15</v>
      </c>
      <c r="G19" s="24"/>
      <c r="H19" s="24"/>
      <c r="I19" s="24" t="s">
        <v>21</v>
      </c>
      <c r="J19" s="24"/>
      <c r="K19" s="24"/>
    </row>
    <row r="20" spans="1:11" s="1" customFormat="1" ht="18.75" customHeight="1">
      <c r="A20" s="27"/>
      <c r="B20" s="27"/>
      <c r="C20" s="24" t="s">
        <v>4</v>
      </c>
      <c r="D20" s="25" t="s">
        <v>5</v>
      </c>
      <c r="E20" s="25"/>
      <c r="F20" s="24" t="s">
        <v>4</v>
      </c>
      <c r="G20" s="25" t="s">
        <v>5</v>
      </c>
      <c r="H20" s="25"/>
      <c r="I20" s="24" t="s">
        <v>4</v>
      </c>
      <c r="J20" s="25" t="s">
        <v>5</v>
      </c>
      <c r="K20" s="25"/>
    </row>
    <row r="21" spans="1:11" s="1" customFormat="1" ht="61.5" customHeight="1">
      <c r="A21" s="27"/>
      <c r="B21" s="27"/>
      <c r="C21" s="24"/>
      <c r="D21" s="9" t="s">
        <v>6</v>
      </c>
      <c r="E21" s="9" t="s">
        <v>11</v>
      </c>
      <c r="F21" s="24"/>
      <c r="G21" s="9" t="s">
        <v>6</v>
      </c>
      <c r="H21" s="9" t="s">
        <v>11</v>
      </c>
      <c r="I21" s="24"/>
      <c r="J21" s="9" t="s">
        <v>6</v>
      </c>
      <c r="K21" s="9" t="s">
        <v>11</v>
      </c>
    </row>
    <row r="22" spans="1:11" s="1" customFormat="1" ht="19.5" customHeight="1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</row>
    <row r="23" spans="1:11" s="1" customFormat="1" ht="34.5" customHeight="1">
      <c r="A23" s="15"/>
      <c r="B23" s="16" t="s">
        <v>12</v>
      </c>
      <c r="C23" s="10">
        <f>D23+E23</f>
        <v>3186185.2799999993</v>
      </c>
      <c r="D23" s="10">
        <f>D24+D25+D26+D27+D28+D29+D30+D32+D35+D31+D33</f>
        <v>2584666.6199999996</v>
      </c>
      <c r="E23" s="10">
        <f>E24+E25+E26+E27+E28+E29+E30+E32+E35+E31+E33+E34</f>
        <v>601518.6599999999</v>
      </c>
      <c r="F23" s="10">
        <f>G23+H23</f>
        <v>3493468.563</v>
      </c>
      <c r="G23" s="10">
        <f>G24+G25+G26+G27+G28+G29+G30+G32+G35+G31</f>
        <v>2776947.0530000003</v>
      </c>
      <c r="H23" s="10">
        <f>H24+H25+H26+H27+H28+H29+H30+H32+H35+H31</f>
        <v>716521.51</v>
      </c>
      <c r="I23" s="10">
        <f>J23+K23</f>
        <v>316576.26</v>
      </c>
      <c r="J23" s="10">
        <f>J24+J25+J26+J27+J28+J29+J30+J32+J35+J31</f>
        <v>248123.28</v>
      </c>
      <c r="K23" s="10">
        <f>K24+K25+K26+K27+K28+K29+K30+K32+K35+K31</f>
        <v>68452.98</v>
      </c>
    </row>
    <row r="24" spans="1:11" ht="31.5" customHeight="1">
      <c r="A24" s="7">
        <v>1</v>
      </c>
      <c r="B24" s="17" t="s">
        <v>17</v>
      </c>
      <c r="C24" s="18">
        <f aca="true" t="shared" si="0" ref="C24:C33">D24+E24</f>
        <v>108404.94</v>
      </c>
      <c r="D24" s="11">
        <v>82753.75</v>
      </c>
      <c r="E24" s="11">
        <f>24301.19+1350</f>
        <v>25651.19</v>
      </c>
      <c r="F24" s="18">
        <f>G24+H24</f>
        <v>636365.94</v>
      </c>
      <c r="G24" s="11">
        <v>491910.87</v>
      </c>
      <c r="H24" s="11">
        <v>144455.07</v>
      </c>
      <c r="I24" s="18">
        <f>J24+K24</f>
        <v>0</v>
      </c>
      <c r="J24" s="11"/>
      <c r="K24" s="11"/>
    </row>
    <row r="25" spans="1:11" ht="46.5" customHeight="1">
      <c r="A25" s="7">
        <v>2</v>
      </c>
      <c r="B25" s="19" t="s">
        <v>18</v>
      </c>
      <c r="C25" s="18">
        <f>D25+E25</f>
        <v>838189.8300000001</v>
      </c>
      <c r="D25" s="11">
        <f>493028.65+321491.68-19000</f>
        <v>795520.3300000001</v>
      </c>
      <c r="E25" s="11">
        <f>43669.5-1000</f>
        <v>42669.5</v>
      </c>
      <c r="F25" s="18">
        <f>G25+H25</f>
        <v>20000</v>
      </c>
      <c r="G25" s="11">
        <v>19000</v>
      </c>
      <c r="H25" s="11">
        <v>1000</v>
      </c>
      <c r="I25" s="18">
        <f>J25+K25</f>
        <v>0</v>
      </c>
      <c r="J25" s="11"/>
      <c r="K25" s="11"/>
    </row>
    <row r="26" spans="1:11" ht="34.5" customHeight="1">
      <c r="A26" s="7">
        <v>3</v>
      </c>
      <c r="B26" s="20" t="s">
        <v>16</v>
      </c>
      <c r="C26" s="21">
        <f t="shared" si="0"/>
        <v>32387.27</v>
      </c>
      <c r="D26" s="12">
        <v>24565.33</v>
      </c>
      <c r="E26" s="12">
        <v>7821.94</v>
      </c>
      <c r="F26" s="21">
        <f>G26+H26</f>
        <v>0</v>
      </c>
      <c r="G26" s="12"/>
      <c r="H26" s="12"/>
      <c r="I26" s="21">
        <v>0</v>
      </c>
      <c r="J26" s="12"/>
      <c r="K26" s="12"/>
    </row>
    <row r="27" spans="1:11" ht="54.75" customHeight="1">
      <c r="A27" s="23">
        <v>4</v>
      </c>
      <c r="B27" s="20" t="s">
        <v>19</v>
      </c>
      <c r="C27" s="21">
        <f t="shared" si="0"/>
        <v>244140.1</v>
      </c>
      <c r="D27" s="12">
        <v>241698.7</v>
      </c>
      <c r="E27" s="12">
        <v>2441.4</v>
      </c>
      <c r="F27" s="21">
        <f aca="true" t="shared" si="1" ref="F27:F35">G27+H27</f>
        <v>0</v>
      </c>
      <c r="G27" s="12"/>
      <c r="H27" s="12"/>
      <c r="I27" s="21">
        <v>0</v>
      </c>
      <c r="J27" s="12"/>
      <c r="K27" s="12"/>
    </row>
    <row r="28" spans="1:11" s="14" customFormat="1" ht="42.75" customHeight="1">
      <c r="A28" s="23">
        <v>5</v>
      </c>
      <c r="B28" s="20" t="s">
        <v>28</v>
      </c>
      <c r="C28" s="18">
        <f>D28+E28</f>
        <v>1126231.1199999999</v>
      </c>
      <c r="D28" s="11">
        <v>915550.94</v>
      </c>
      <c r="E28" s="11">
        <v>210680.18</v>
      </c>
      <c r="F28" s="18">
        <f t="shared" si="1"/>
        <v>1130793.08</v>
      </c>
      <c r="G28" s="11">
        <f>901997.92</f>
        <v>901997.92</v>
      </c>
      <c r="H28" s="11">
        <v>228795.16</v>
      </c>
      <c r="I28" s="18">
        <f>J28+K28</f>
        <v>0</v>
      </c>
      <c r="J28" s="11"/>
      <c r="K28" s="11"/>
    </row>
    <row r="29" spans="1:11" s="14" customFormat="1" ht="38.25" customHeight="1">
      <c r="A29" s="23">
        <v>6</v>
      </c>
      <c r="B29" s="20" t="s">
        <v>29</v>
      </c>
      <c r="C29" s="18">
        <f t="shared" si="0"/>
        <v>525298.09</v>
      </c>
      <c r="D29" s="11">
        <v>262918.18</v>
      </c>
      <c r="E29" s="11">
        <v>262379.91</v>
      </c>
      <c r="F29" s="18">
        <f t="shared" si="1"/>
        <v>1467938.823</v>
      </c>
      <c r="G29" s="11">
        <f>131200.853+1041930.41</f>
        <v>1173131.263</v>
      </c>
      <c r="H29" s="11">
        <v>294807.56</v>
      </c>
      <c r="I29" s="18">
        <f>J29+K29</f>
        <v>0</v>
      </c>
      <c r="J29" s="11"/>
      <c r="K29" s="11"/>
    </row>
    <row r="30" spans="1:11" ht="40.5" customHeight="1">
      <c r="A30" s="7">
        <v>7</v>
      </c>
      <c r="B30" s="20" t="s">
        <v>14</v>
      </c>
      <c r="C30" s="18">
        <f t="shared" si="0"/>
        <v>0</v>
      </c>
      <c r="D30" s="11">
        <v>0</v>
      </c>
      <c r="E30" s="11">
        <v>0</v>
      </c>
      <c r="F30" s="18">
        <f t="shared" si="1"/>
        <v>140750.32</v>
      </c>
      <c r="G30" s="11">
        <v>108800</v>
      </c>
      <c r="H30" s="11">
        <v>31950.32</v>
      </c>
      <c r="I30" s="21">
        <f>J30+K30</f>
        <v>234081.86</v>
      </c>
      <c r="J30" s="12">
        <v>180945.28</v>
      </c>
      <c r="K30" s="12">
        <v>53136.58</v>
      </c>
    </row>
    <row r="31" spans="1:11" ht="43.5" customHeight="1">
      <c r="A31" s="7">
        <v>8</v>
      </c>
      <c r="B31" s="20" t="s">
        <v>22</v>
      </c>
      <c r="C31" s="21">
        <f>E31</f>
        <v>13534</v>
      </c>
      <c r="D31" s="12">
        <v>0</v>
      </c>
      <c r="E31" s="12">
        <v>13534</v>
      </c>
      <c r="F31" s="21">
        <f t="shared" si="1"/>
        <v>0</v>
      </c>
      <c r="G31" s="12"/>
      <c r="H31" s="12"/>
      <c r="I31" s="21">
        <v>0</v>
      </c>
      <c r="J31" s="12"/>
      <c r="K31" s="12"/>
    </row>
    <row r="32" spans="1:11" ht="66.75" customHeight="1">
      <c r="A32" s="7">
        <v>9</v>
      </c>
      <c r="B32" s="20" t="s">
        <v>20</v>
      </c>
      <c r="C32" s="21">
        <f t="shared" si="0"/>
        <v>200826.21</v>
      </c>
      <c r="D32" s="12">
        <v>175373.05</v>
      </c>
      <c r="E32" s="11">
        <v>25453.16</v>
      </c>
      <c r="F32" s="21">
        <f t="shared" si="1"/>
        <v>15513.4</v>
      </c>
      <c r="G32" s="12"/>
      <c r="H32" s="11">
        <v>15513.4</v>
      </c>
      <c r="I32" s="21">
        <f>J32+K32</f>
        <v>15316.4</v>
      </c>
      <c r="J32" s="12"/>
      <c r="K32" s="12">
        <v>15316.4</v>
      </c>
    </row>
    <row r="33" spans="1:11" ht="45" customHeight="1">
      <c r="A33" s="7">
        <v>10</v>
      </c>
      <c r="B33" s="20" t="s">
        <v>26</v>
      </c>
      <c r="C33" s="21">
        <f t="shared" si="0"/>
        <v>4248.38</v>
      </c>
      <c r="D33" s="12">
        <v>0</v>
      </c>
      <c r="E33" s="12">
        <f>5000-751.62</f>
        <v>4248.38</v>
      </c>
      <c r="F33" s="21">
        <f>G33+H33</f>
        <v>0</v>
      </c>
      <c r="G33" s="12"/>
      <c r="H33" s="11"/>
      <c r="I33" s="21">
        <f>J33+K33</f>
        <v>0</v>
      </c>
      <c r="J33" s="12"/>
      <c r="K33" s="12"/>
    </row>
    <row r="34" spans="1:11" ht="50.25" customHeight="1">
      <c r="A34" s="7">
        <v>11</v>
      </c>
      <c r="B34" s="20" t="s">
        <v>27</v>
      </c>
      <c r="C34" s="21">
        <f>D34+E34</f>
        <v>6639</v>
      </c>
      <c r="D34" s="12">
        <v>0</v>
      </c>
      <c r="E34" s="11">
        <f>6604+35</f>
        <v>6639</v>
      </c>
      <c r="F34" s="21">
        <f>G34+H34</f>
        <v>0</v>
      </c>
      <c r="G34" s="12">
        <v>0</v>
      </c>
      <c r="H34" s="11">
        <v>0</v>
      </c>
      <c r="I34" s="21">
        <f>J34+K34</f>
        <v>0</v>
      </c>
      <c r="J34" s="12">
        <v>0</v>
      </c>
      <c r="K34" s="12">
        <v>0</v>
      </c>
    </row>
    <row r="35" spans="1:11" ht="57.75" customHeight="1">
      <c r="A35" s="7">
        <v>12</v>
      </c>
      <c r="B35" s="20" t="s">
        <v>8</v>
      </c>
      <c r="C35" s="21">
        <f>D35+E35</f>
        <v>86286.34</v>
      </c>
      <c r="D35" s="22">
        <v>86286.34</v>
      </c>
      <c r="E35" s="12">
        <v>0</v>
      </c>
      <c r="F35" s="21">
        <f t="shared" si="1"/>
        <v>82107</v>
      </c>
      <c r="G35" s="22">
        <v>82107</v>
      </c>
      <c r="H35" s="12">
        <v>0</v>
      </c>
      <c r="I35" s="21">
        <f>J35+K35</f>
        <v>67178</v>
      </c>
      <c r="J35" s="22">
        <v>67178</v>
      </c>
      <c r="K35" s="12">
        <v>0</v>
      </c>
    </row>
    <row r="36" ht="18.75" hidden="1">
      <c r="A36" s="8"/>
    </row>
    <row r="37" ht="1.5" customHeight="1"/>
    <row r="41" ht="12.75">
      <c r="A41" t="s">
        <v>32</v>
      </c>
    </row>
    <row r="43" ht="12.75">
      <c r="C43" s="13"/>
    </row>
  </sheetData>
  <sheetProtection/>
  <autoFilter ref="B21:H25"/>
  <mergeCells count="12">
    <mergeCell ref="F20:F21"/>
    <mergeCell ref="G20:H20"/>
    <mergeCell ref="I20:I21"/>
    <mergeCell ref="J20:K20"/>
    <mergeCell ref="A17:K17"/>
    <mergeCell ref="A19:A21"/>
    <mergeCell ref="B19:B21"/>
    <mergeCell ref="C19:E19"/>
    <mergeCell ref="F19:H19"/>
    <mergeCell ref="I19:K19"/>
    <mergeCell ref="C20:C21"/>
    <mergeCell ref="D20:E20"/>
  </mergeCells>
  <printOptions horizontalCentered="1"/>
  <pageMargins left="0.1968503937007874" right="0.1968503937007874" top="0.7086614173228347" bottom="0.15748031496062992" header="0.2755905511811024" footer="0.2362204724409449"/>
  <pageSetup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Б. Денисова</cp:lastModifiedBy>
  <cp:lastPrinted>2023-12-20T15:37:06Z</cp:lastPrinted>
  <dcterms:created xsi:type="dcterms:W3CDTF">2003-07-23T10:25:27Z</dcterms:created>
  <dcterms:modified xsi:type="dcterms:W3CDTF">2023-12-22T09:41:43Z</dcterms:modified>
  <cp:category/>
  <cp:version/>
  <cp:contentType/>
  <cp:contentStatus/>
</cp:coreProperties>
</file>