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8460" windowHeight="6285" tabRatio="601" activeTab="0"/>
  </bookViews>
  <sheets>
    <sheet name="2020" sheetId="1" r:id="rId1"/>
  </sheets>
  <definedNames>
    <definedName name="_xlnm.Print_Titles" localSheetId="0">'2020'!$18:$20</definedName>
    <definedName name="_xlnm.Print_Area" localSheetId="0">'2020'!$A$1:$E$87</definedName>
  </definedNames>
  <calcPr fullCalcOnLoad="1"/>
</workbook>
</file>

<file path=xl/sharedStrings.xml><?xml version="1.0" encoding="utf-8"?>
<sst xmlns="http://schemas.openxmlformats.org/spreadsheetml/2006/main" count="148" uniqueCount="142">
  <si>
    <t>Налог на доходы  физических лиц</t>
  </si>
  <si>
    <t>НАЛОГИ НА СОВОКУПНЫЙ ДОХОД</t>
  </si>
  <si>
    <t>Арендная плата за земли сельскохозяйственного назначения</t>
  </si>
  <si>
    <t>Арендная плата за земли городов и поселков</t>
  </si>
  <si>
    <t>Арендная плата за другие земли несельскохозяйственного назначения</t>
  </si>
  <si>
    <t>Единый налог на вмененный доход для отдельных видов деятельности</t>
  </si>
  <si>
    <t>000 1 05 00000 00 0000 000</t>
  </si>
  <si>
    <t>000 1 11 00000 00 0000 000</t>
  </si>
  <si>
    <t>ДОХОДЫ ОТ ИСПОЛЬЗОВАНИЯ ИМУЩЕСТВА, НАХОДЯЩЕГОСЯ  В ГОСУДАРСТВЕННОЙ И МУНИЦИПАЛЬНОЙ СОБСТВЕННОСТИ</t>
  </si>
  <si>
    <t>000 1 00 00000 00 0000 000</t>
  </si>
  <si>
    <t xml:space="preserve">000 1 14 00000 00 0000 000 </t>
  </si>
  <si>
    <t>ГОСУДАРСТВЕННАЯ ПОШЛИНА</t>
  </si>
  <si>
    <t xml:space="preserve">000 1 08 00000 00 0000 000  </t>
  </si>
  <si>
    <t>Плата за негативное воздействие на окружающую среду</t>
  </si>
  <si>
    <t>Государственная пошлина за выдачу разрешения на установку рекламной конструкции</t>
  </si>
  <si>
    <t>000 1 12 00000 00 0000 000</t>
  </si>
  <si>
    <t>ПЛАТЕЖИ ПРИ ПОЛЬЗОВАНИИ ПРИРОДНЫМИ РЕСУРСАМИ</t>
  </si>
  <si>
    <t xml:space="preserve">Наименования </t>
  </si>
  <si>
    <t>Коды</t>
  </si>
  <si>
    <t>Государственная пошлина по делам, рассматриваемым в судах общей юрисдикции, мировыми судьями (за исключением  Верховного Суда Российской Федерации )</t>
  </si>
  <si>
    <t>НАЛОГОВЫЕ ДОХОДЫ</t>
  </si>
  <si>
    <t>НЕНАЛОГОВЫЕ ДОХОДЫ</t>
  </si>
  <si>
    <t>НАЛОГОВЫЕ  И НЕНАЛОГОВЫЕ ДОХОДЫ</t>
  </si>
  <si>
    <t>000 1 13 00000 00 0000 000</t>
  </si>
  <si>
    <t>ДОХОДЫ ОТ ОКАЗАНИЯ ПЛАТНЫХ  УСЛУГ И КОМПЕНСАЦИИ ЗАТРАТ ГОСУДАРСТВА</t>
  </si>
  <si>
    <t>ДОХОДЫ ОТ ПРОДАЖИ МАТЕРИАЛЬНЫХ И НЕМАТЕРИАЛЬНЫХ АКТИВОВ</t>
  </si>
  <si>
    <t>Налог, взимаемый в виде стоимости патента в связи с применением упрощенной системы налогообложения</t>
  </si>
  <si>
    <t xml:space="preserve">000 2 02 00000 00 0000 000 </t>
  </si>
  <si>
    <t>БЕЗВОЗМЕЗДНЫЕ ПОСТУПЛЕНИЯ ОТ ДРУГИХ  БЮДЖЕТОВ БЮДЖЕТНОЙ СИСТЕМЫ РОССИЙСКОЙ ФЕДЕРАЦИИ</t>
  </si>
  <si>
    <t xml:space="preserve">Всего доходов </t>
  </si>
  <si>
    <t>000 2 00 00000 00 0000 000</t>
  </si>
  <si>
    <t>БЕЗВОЗМЕЗДНЫЕ ПОСТУПЛЕНИЯ</t>
  </si>
  <si>
    <t xml:space="preserve">Субсидии  бюджетам субъектов Российской Федерации и муниципальных образований (межбюджетные субсидии) </t>
  </si>
  <si>
    <t xml:space="preserve">Субвенции  бюджетам субъектов Российской Федерации и муниципальных образований  </t>
  </si>
  <si>
    <t>Приложение №1</t>
  </si>
  <si>
    <t xml:space="preserve">Сергиево-Посадского </t>
  </si>
  <si>
    <t>Московской области</t>
  </si>
  <si>
    <t>к решению Совета депутатов</t>
  </si>
  <si>
    <t>тыс.руб.</t>
  </si>
  <si>
    <t>000 1 01 02000 00 0000 110</t>
  </si>
  <si>
    <t>Налог на доходы физических лиц в виде фиксированных  авансовых платежей с доходов, полученных физическими лицами  являющимися иностранными гражданми , осуществляющими трудовую деятельность по найму  у физических лиц на основании патентов в соответсвиии со статьей 227.1 НК РФ</t>
  </si>
  <si>
    <t>Акцизы по подакцизным товарам (продукции), производимым на территории Российской Федерации</t>
  </si>
  <si>
    <t xml:space="preserve">  000 2 02 30000 00 0000 150</t>
  </si>
  <si>
    <t xml:space="preserve">  000 2 02 20000 00 0000 150</t>
  </si>
  <si>
    <t>Иные межбюджетные трансферты</t>
  </si>
  <si>
    <t>000 2 02 40000 00 0000 150</t>
  </si>
  <si>
    <t>000 1 06 00000 00 0000 000</t>
  </si>
  <si>
    <t>НАЛОГИ НА ИМУЩЕСТВО</t>
  </si>
  <si>
    <t>Налог на имущество физических лиц</t>
  </si>
  <si>
    <t>Земельный налог</t>
  </si>
  <si>
    <t>000 1 17 00000 00 0000 000</t>
  </si>
  <si>
    <t>Прочие неналоговые доходы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</si>
  <si>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</si>
  <si>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</si>
  <si>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Доходы от сдачи в аренду имущества, составляющего казну городских округов (за исключением земельных участков)</t>
  </si>
  <si>
    <t xml:space="preserve"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</t>
  </si>
  <si>
    <t>000 1 11 09044 04 0000 120</t>
  </si>
  <si>
    <t>Прочие доходы от оказания платных услуг (работ) получателями средств бюджетов городских округов</t>
  </si>
  <si>
    <t>Прочие доходы от компенсации затрат бюджетов городских округов</t>
  </si>
  <si>
    <t>929 202 25466 04 0000 150</t>
  </si>
  <si>
    <t xml:space="preserve">Субсидии бюджетам городских округов на поддержку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
</t>
  </si>
  <si>
    <t>929 2 02 29999 04 0000 150</t>
  </si>
  <si>
    <t xml:space="preserve">Прочие субсидии бюджетам городских округов
</t>
  </si>
  <si>
    <t xml:space="preserve">Субсидии бюджетам городских округов на софинансирование капитальных вложений в объекты муниципальной собственности
</t>
  </si>
  <si>
    <t>929 2 02 27112 04 0000 150</t>
  </si>
  <si>
    <t>929 2 02 25497 04 0000 150</t>
  </si>
  <si>
    <t xml:space="preserve">Субсидии бюджетам городских округов на реализацию мероприятий по обеспечению жильем молодых семей
</t>
  </si>
  <si>
    <t>929 202 25242 04 0000 150</t>
  </si>
  <si>
    <t>929 2 02 20216 04 0000 150</t>
  </si>
  <si>
    <t xml:space="preserve">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
</t>
  </si>
  <si>
    <t xml:space="preserve"> 929 202 25169 04 0000 150</t>
  </si>
  <si>
    <t xml:space="preserve">Субсидии бюджетам городских округов на обновление материально-технической базы для формирования у обучающихся современных технологических и гуманитарных навыков
</t>
  </si>
  <si>
    <t>929 2 02 25555 04 0000 150</t>
  </si>
  <si>
    <t xml:space="preserve">Субсидии бюджетам городских округов на реализацию программ формирования современной городской среды
</t>
  </si>
  <si>
    <t>929 2 02 30024 04 0000 150</t>
  </si>
  <si>
    <t xml:space="preserve">Субвенции бюджетам городских округов на выполнение передаваемых полномочий субъектов Российской Федерации
</t>
  </si>
  <si>
    <t>929 2 02 30029 04 0000 150</t>
  </si>
  <si>
    <t xml:space="preserve"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
</t>
  </si>
  <si>
    <t>929 2 02 39999 04 0000 150</t>
  </si>
  <si>
    <t>Прочие субвенции бюджетам городских округов</t>
  </si>
  <si>
    <t>929 2 02 30022 04 0000 150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</si>
  <si>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</si>
  <si>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929 202 35082 04 0000 150</t>
  </si>
  <si>
    <t xml:space="preserve"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
</t>
  </si>
  <si>
    <t>929 202 35176 04 0000 150</t>
  </si>
  <si>
    <t xml:space="preserve"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24 ноября 1995 года №181-ФЗ "О социальной защите инвалидов в Российской Федерации"
</t>
  </si>
  <si>
    <t>929 2 02 35120 04 0000 150</t>
  </si>
  <si>
    <t xml:space="preserve"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</si>
  <si>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>929 202 35469 04 0000 150</t>
  </si>
  <si>
    <t xml:space="preserve">Субвенции бюджетам городских округов на проведение Всероссийской переписи населения 2020 года
</t>
  </si>
  <si>
    <t>929 2 02 20302 04 0000 150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</si>
  <si>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</si>
  <si>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Межбюджетные трансферты, передаваемые бюджетам городских округов на создание модельных муниципальных библиотек</t>
  </si>
  <si>
    <t>929 2 02 45454 04 0000 150</t>
  </si>
  <si>
    <t>929 2 02 49999 04 0000 150</t>
  </si>
  <si>
    <t>Прочие межбюджетные трансферты, передаваемые бюджетам городских округов</t>
  </si>
  <si>
    <t>городского округа</t>
  </si>
  <si>
    <t xml:space="preserve">Субсидии бюджетам городских округов на ликвидацию несанкционированных свалок в границах городов и наиболее опасных объектов накопленного экологического вреда окружающей среде
</t>
  </si>
  <si>
    <t>ШТРАФЫ, САНКЦИИ, ВОЗМЕЩЕНИЕ УЩЕРБА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</si>
  <si>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</si>
  <si>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</si>
  <si>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000 2 02 15001 04 0000 150</t>
  </si>
  <si>
    <t>Дотации бюджетам городских округов на выравнивание бюджетной обеспеченности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</si>
  <si>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</si>
  <si>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182 1 01 02000 01 0000 110</t>
  </si>
  <si>
    <t>182 101 02040 01 0000 110</t>
  </si>
  <si>
    <t>100 1 03 02000 01 0000 110</t>
  </si>
  <si>
    <t>182 1 05 01000 00 0000 110</t>
  </si>
  <si>
    <t xml:space="preserve">182 1 05 02000 02 0000 110 </t>
  </si>
  <si>
    <t>182 105 04020 02 0000 110</t>
  </si>
  <si>
    <t>182 1 06 01000 00 0000 110</t>
  </si>
  <si>
    <t>182 1 06 06000 00 0000 110</t>
  </si>
  <si>
    <t>182  108 03010 01 0000 110</t>
  </si>
  <si>
    <t>929  108 07150 01 0000 110</t>
  </si>
  <si>
    <t>929 1 11 05012 04 0000 120</t>
  </si>
  <si>
    <t>929 1 11 05024 04 0000 120</t>
  </si>
  <si>
    <t>929 1 11 05074 04 0000 120</t>
  </si>
  <si>
    <t>048 1 12 01000 01 0000 120</t>
  </si>
  <si>
    <t>929 1 13 01994 04 0000 130</t>
  </si>
  <si>
    <t>929 1 13 02995 00 0000 130</t>
  </si>
  <si>
    <t>929 1 14 02043 04 0000 410</t>
  </si>
  <si>
    <t>929 1 14 06012 04 0000 430</t>
  </si>
  <si>
    <t>929 1 14 06312 04 0000 430</t>
  </si>
  <si>
    <t xml:space="preserve">929 1 16 00000 00 0000 000 </t>
  </si>
  <si>
    <t>Прочие неналоговые доходы бюджетов городских округов</t>
  </si>
  <si>
    <t>929 1 17 05040 04 0000 180</t>
  </si>
  <si>
    <t>Налог, взимаемый в связи с применением упрощенной системы налогообложения</t>
  </si>
  <si>
    <t>2020 год</t>
  </si>
  <si>
    <t>Плановый период</t>
  </si>
  <si>
    <t>2022 год</t>
  </si>
  <si>
    <t>2021 год</t>
  </si>
  <si>
    <t xml:space="preserve">000 1 05 03000 01 0000 110 </t>
  </si>
  <si>
    <t>Единый сельскохозяйственный налог</t>
  </si>
  <si>
    <t xml:space="preserve"> 929 202 25210 04 0000 150</t>
  </si>
  <si>
    <t>Субсидии бюджетам муниципальных районов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</si>
  <si>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Поступление доходов в бюджет Сергиево-Посадского городского округа на 2020 год                                                                                              и на плановый период 2021 и 2022 годов</t>
  </si>
  <si>
    <t>от 19.12.2019 №13/02-МЗ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</si>
  <si>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</t>
  </si>
  <si>
    <t>929 2 02 35135 04 0000 150</t>
  </si>
  <si>
    <t>929 2 18 04010 04 0000 150</t>
  </si>
  <si>
    <t>Доходы бюджетов городских округов от возврата бюджетными учреждениями остатков субсидий прошлых лет</t>
  </si>
  <si>
    <t>от 27.02.2020 №17/01-МЗ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</si>
</sst>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_)"/>
  </numFmts>
  <fonts count="43">
    <font>
      <sz val="10"/>
      <name val="Arial Cyr"/>
      <family val="0"/>
    </font>
    <font>
      <sz val="8"/>
      <name val="Arial Cyr"/>
      <family val="0"/>
    </font>
    <font>
      <u val="single"/>
      <sz val="5"/>
      <color indexed="12"/>
      <name val="Arial Cyr"/>
      <family val="0"/>
    </font>
    <font>
      <u val="single"/>
      <sz val="5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Courier"/>
      <family val="3"/>
    </font>
    <font>
      <b/>
      <sz val="13"/>
      <name val="Times New Roman"/>
      <family val="1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sz val="18"/>
      <color indexed="54"/>
      <name val="Calibri Light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sz val="18"/>
      <color theme="3"/>
      <name val="Calibri Light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178" fontId="7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left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173" fontId="5" fillId="0" borderId="0" xfId="0" applyNumberFormat="1" applyFont="1" applyAlignment="1">
      <alignment/>
    </xf>
    <xf numFmtId="0" fontId="5" fillId="0" borderId="0" xfId="0" applyFont="1" applyAlignment="1">
      <alignment wrapText="1"/>
    </xf>
    <xf numFmtId="172" fontId="5" fillId="0" borderId="0" xfId="0" applyNumberFormat="1" applyFont="1" applyBorder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 horizontal="left" indent="15"/>
    </xf>
    <xf numFmtId="0" fontId="5" fillId="0" borderId="0" xfId="0" applyFont="1" applyAlignment="1">
      <alignment horizontal="left"/>
    </xf>
    <xf numFmtId="0" fontId="5" fillId="33" borderId="0" xfId="0" applyFont="1" applyFill="1" applyAlignment="1">
      <alignment/>
    </xf>
    <xf numFmtId="0" fontId="6" fillId="0" borderId="0" xfId="0" applyFont="1" applyAlignment="1">
      <alignment/>
    </xf>
    <xf numFmtId="4" fontId="5" fillId="0" borderId="10" xfId="0" applyNumberFormat="1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justify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wrapText="1"/>
    </xf>
    <xf numFmtId="2" fontId="4" fillId="0" borderId="10" xfId="0" applyNumberFormat="1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left" wrapText="1"/>
    </xf>
    <xf numFmtId="4" fontId="5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left" wrapText="1"/>
    </xf>
    <xf numFmtId="49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wrapText="1"/>
    </xf>
    <xf numFmtId="49" fontId="4" fillId="0" borderId="10" xfId="0" applyNumberFormat="1" applyFont="1" applyBorder="1" applyAlignment="1">
      <alignment vertical="center" wrapText="1"/>
    </xf>
    <xf numFmtId="49" fontId="5" fillId="0" borderId="10" xfId="0" applyNumberFormat="1" applyFont="1" applyBorder="1" applyAlignment="1">
      <alignment vertical="center" wrapText="1"/>
    </xf>
    <xf numFmtId="49" fontId="4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justify" wrapText="1"/>
    </xf>
    <xf numFmtId="0" fontId="4" fillId="0" borderId="10" xfId="0" applyFont="1" applyBorder="1" applyAlignment="1">
      <alignment horizontal="justify" vertical="center" wrapText="1"/>
    </xf>
    <xf numFmtId="172" fontId="5" fillId="0" borderId="0" xfId="0" applyNumberFormat="1" applyFont="1" applyAlignment="1">
      <alignment/>
    </xf>
    <xf numFmtId="4" fontId="4" fillId="0" borderId="10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/>
    </xf>
    <xf numFmtId="4" fontId="5" fillId="0" borderId="10" xfId="0" applyNumberFormat="1" applyFont="1" applyFill="1" applyBorder="1" applyAlignment="1" applyProtection="1">
      <alignment horizontal="center" vertical="center" wrapText="1"/>
      <protection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/>
    </xf>
    <xf numFmtId="4" fontId="5" fillId="34" borderId="10" xfId="0" applyNumberFormat="1" applyFont="1" applyFill="1" applyBorder="1" applyAlignment="1" applyProtection="1">
      <alignment horizontal="center" vertical="center"/>
      <protection/>
    </xf>
    <xf numFmtId="4" fontId="4" fillId="0" borderId="10" xfId="0" applyNumberFormat="1" applyFont="1" applyFill="1" applyBorder="1" applyAlignment="1">
      <alignment horizontal="center"/>
    </xf>
    <xf numFmtId="4" fontId="5" fillId="34" borderId="10" xfId="0" applyNumberFormat="1" applyFont="1" applyFill="1" applyBorder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4" fontId="4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7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3"/>
  <sheetViews>
    <sheetView tabSelected="1" view="pageLayout" zoomScaleSheetLayoutView="75" workbookViewId="0" topLeftCell="A25">
      <selection activeCell="A16" sqref="A16:E16"/>
    </sheetView>
  </sheetViews>
  <sheetFormatPr defaultColWidth="9.00390625" defaultRowHeight="12.75"/>
  <cols>
    <col min="1" max="1" width="32.625" style="7" customWidth="1"/>
    <col min="2" max="2" width="49.00390625" style="1" customWidth="1"/>
    <col min="3" max="3" width="16.00390625" style="1" customWidth="1"/>
    <col min="4" max="4" width="17.75390625" style="1" customWidth="1"/>
    <col min="5" max="5" width="18.875" style="1" customWidth="1"/>
    <col min="6" max="6" width="9.125" style="1" customWidth="1"/>
    <col min="7" max="7" width="11.625" style="1" bestFit="1" customWidth="1"/>
    <col min="8" max="8" width="17.00390625" style="1" customWidth="1"/>
    <col min="9" max="9" width="16.25390625" style="1" customWidth="1"/>
    <col min="10" max="16384" width="9.125" style="1" customWidth="1"/>
  </cols>
  <sheetData>
    <row r="1" ht="15.75">
      <c r="D1" s="11" t="s">
        <v>34</v>
      </c>
    </row>
    <row r="2" ht="15.75">
      <c r="D2" s="11" t="s">
        <v>37</v>
      </c>
    </row>
    <row r="3" ht="15.75">
      <c r="D3" s="11" t="s">
        <v>35</v>
      </c>
    </row>
    <row r="4" ht="15.75">
      <c r="D4" s="11" t="s">
        <v>96</v>
      </c>
    </row>
    <row r="5" ht="15.75">
      <c r="D5" s="11" t="s">
        <v>36</v>
      </c>
    </row>
    <row r="6" ht="15.75">
      <c r="D6" s="1" t="s">
        <v>141</v>
      </c>
    </row>
    <row r="9" ht="15.75">
      <c r="D9" s="11" t="s">
        <v>34</v>
      </c>
    </row>
    <row r="10" ht="15.75">
      <c r="D10" s="11" t="s">
        <v>37</v>
      </c>
    </row>
    <row r="11" ht="15.75">
      <c r="D11" s="11" t="s">
        <v>35</v>
      </c>
    </row>
    <row r="12" ht="15.75">
      <c r="D12" s="11" t="s">
        <v>96</v>
      </c>
    </row>
    <row r="13" ht="15.75">
      <c r="D13" s="11" t="s">
        <v>36</v>
      </c>
    </row>
    <row r="14" ht="15.75">
      <c r="D14" s="1" t="s">
        <v>136</v>
      </c>
    </row>
    <row r="15" spans="1:3" ht="13.5" customHeight="1">
      <c r="A15" s="2"/>
      <c r="B15" s="10"/>
      <c r="C15" s="10"/>
    </row>
    <row r="16" spans="1:5" ht="30.75" customHeight="1">
      <c r="A16" s="55" t="s">
        <v>135</v>
      </c>
      <c r="B16" s="55"/>
      <c r="C16" s="55"/>
      <c r="D16" s="55"/>
      <c r="E16" s="55"/>
    </row>
    <row r="17" spans="2:5" ht="17.25" customHeight="1">
      <c r="B17" s="4"/>
      <c r="C17" s="8"/>
      <c r="E17" s="8" t="s">
        <v>38</v>
      </c>
    </row>
    <row r="18" spans="1:5" ht="28.5" customHeight="1">
      <c r="A18" s="59" t="s">
        <v>18</v>
      </c>
      <c r="B18" s="59" t="s">
        <v>17</v>
      </c>
      <c r="C18" s="59" t="s">
        <v>127</v>
      </c>
      <c r="D18" s="56" t="s">
        <v>128</v>
      </c>
      <c r="E18" s="56"/>
    </row>
    <row r="19" spans="1:5" s="3" customFormat="1" ht="31.5" customHeight="1">
      <c r="A19" s="59"/>
      <c r="B19" s="59"/>
      <c r="C19" s="59"/>
      <c r="D19" s="16" t="s">
        <v>130</v>
      </c>
      <c r="E19" s="16" t="s">
        <v>129</v>
      </c>
    </row>
    <row r="20" spans="1:5" s="3" customFormat="1" ht="18" customHeight="1">
      <c r="A20" s="15">
        <v>1</v>
      </c>
      <c r="B20" s="15">
        <v>2</v>
      </c>
      <c r="C20" s="15">
        <v>3</v>
      </c>
      <c r="D20" s="16">
        <v>4</v>
      </c>
      <c r="E20" s="16">
        <v>5</v>
      </c>
    </row>
    <row r="21" spans="1:5" s="3" customFormat="1" ht="42" customHeight="1">
      <c r="A21" s="15"/>
      <c r="B21" s="17" t="s">
        <v>22</v>
      </c>
      <c r="C21" s="44">
        <f>C22+C38</f>
        <v>5264023.6</v>
      </c>
      <c r="D21" s="44">
        <f>D22+D38</f>
        <v>5440260</v>
      </c>
      <c r="E21" s="44">
        <f>E22+E38</f>
        <v>5656353</v>
      </c>
    </row>
    <row r="22" spans="1:5" s="3" customFormat="1" ht="33" customHeight="1">
      <c r="A22" s="15" t="s">
        <v>9</v>
      </c>
      <c r="B22" s="17" t="s">
        <v>20</v>
      </c>
      <c r="C22" s="44">
        <f>C23+C26+C27+C35+C32</f>
        <v>4754622</v>
      </c>
      <c r="D22" s="44">
        <f>D23+D26+D27+D35+D32</f>
        <v>4915070</v>
      </c>
      <c r="E22" s="44">
        <f>E23+E26+E27+E35+E32</f>
        <v>5132568</v>
      </c>
    </row>
    <row r="23" spans="1:5" ht="33" customHeight="1">
      <c r="A23" s="18" t="s">
        <v>39</v>
      </c>
      <c r="B23" s="17" t="s">
        <v>0</v>
      </c>
      <c r="C23" s="44">
        <f>C24+C25</f>
        <v>3206022</v>
      </c>
      <c r="D23" s="44">
        <f>D24+D25</f>
        <v>3255701</v>
      </c>
      <c r="E23" s="44">
        <f>E24+E25</f>
        <v>3312005</v>
      </c>
    </row>
    <row r="24" spans="1:5" ht="33" customHeight="1">
      <c r="A24" s="19" t="s">
        <v>104</v>
      </c>
      <c r="B24" s="20" t="s">
        <v>0</v>
      </c>
      <c r="C24" s="31">
        <f>881858+2323302-177447+862</f>
        <v>3028575</v>
      </c>
      <c r="D24" s="45">
        <v>3075455.9</v>
      </c>
      <c r="E24" s="45">
        <v>3128642.7</v>
      </c>
    </row>
    <row r="25" spans="1:8" ht="120" customHeight="1">
      <c r="A25" s="19" t="s">
        <v>105</v>
      </c>
      <c r="B25" s="20" t="s">
        <v>40</v>
      </c>
      <c r="C25" s="31">
        <v>177447</v>
      </c>
      <c r="D25" s="46">
        <v>180245.1</v>
      </c>
      <c r="E25" s="46">
        <v>183362.3</v>
      </c>
      <c r="F25" s="5"/>
      <c r="G25" s="5"/>
      <c r="H25" s="5"/>
    </row>
    <row r="26" spans="1:5" ht="53.25" customHeight="1">
      <c r="A26" s="18" t="s">
        <v>106</v>
      </c>
      <c r="B26" s="17" t="s">
        <v>41</v>
      </c>
      <c r="C26" s="47">
        <v>92312</v>
      </c>
      <c r="D26" s="47">
        <v>92411</v>
      </c>
      <c r="E26" s="47">
        <v>89280</v>
      </c>
    </row>
    <row r="27" spans="1:5" ht="28.5" customHeight="1">
      <c r="A27" s="18" t="s">
        <v>6</v>
      </c>
      <c r="B27" s="17" t="s">
        <v>1</v>
      </c>
      <c r="C27" s="48">
        <f>C28+C29+C31+C30</f>
        <v>700042</v>
      </c>
      <c r="D27" s="48">
        <f>D28+D29+D31+D30</f>
        <v>783609</v>
      </c>
      <c r="E27" s="48">
        <f>E28+E29+E31+E30</f>
        <v>919735</v>
      </c>
    </row>
    <row r="28" spans="1:5" ht="42" customHeight="1">
      <c r="A28" s="21" t="s">
        <v>107</v>
      </c>
      <c r="B28" s="20" t="s">
        <v>126</v>
      </c>
      <c r="C28" s="40">
        <v>550509</v>
      </c>
      <c r="D28" s="49">
        <v>697789</v>
      </c>
      <c r="E28" s="49">
        <v>842338</v>
      </c>
    </row>
    <row r="29" spans="1:5" ht="48" customHeight="1">
      <c r="A29" s="19" t="s">
        <v>108</v>
      </c>
      <c r="B29" s="20" t="s">
        <v>5</v>
      </c>
      <c r="C29" s="40">
        <v>88109</v>
      </c>
      <c r="D29" s="45">
        <v>17683</v>
      </c>
      <c r="E29" s="49">
        <v>0</v>
      </c>
    </row>
    <row r="30" spans="1:5" ht="39" customHeight="1">
      <c r="A30" s="19" t="s">
        <v>131</v>
      </c>
      <c r="B30" s="20" t="s">
        <v>132</v>
      </c>
      <c r="C30" s="40">
        <v>0</v>
      </c>
      <c r="D30" s="45">
        <v>0</v>
      </c>
      <c r="E30" s="49">
        <v>1092</v>
      </c>
    </row>
    <row r="31" spans="1:5" ht="60" customHeight="1">
      <c r="A31" s="22" t="s">
        <v>109</v>
      </c>
      <c r="B31" s="20" t="s">
        <v>26</v>
      </c>
      <c r="C31" s="40">
        <v>61424</v>
      </c>
      <c r="D31" s="45">
        <v>68137</v>
      </c>
      <c r="E31" s="45">
        <v>76305</v>
      </c>
    </row>
    <row r="32" spans="1:5" ht="32.25" customHeight="1">
      <c r="A32" s="23" t="s">
        <v>46</v>
      </c>
      <c r="B32" s="17" t="s">
        <v>47</v>
      </c>
      <c r="C32" s="48">
        <f>C33+C34</f>
        <v>717592</v>
      </c>
      <c r="D32" s="48">
        <f>D33+D34</f>
        <v>743151</v>
      </c>
      <c r="E32" s="48">
        <f>E33+E34</f>
        <v>769744</v>
      </c>
    </row>
    <row r="33" spans="1:5" ht="31.5" customHeight="1">
      <c r="A33" s="22" t="s">
        <v>110</v>
      </c>
      <c r="B33" s="20" t="s">
        <v>48</v>
      </c>
      <c r="C33" s="40">
        <v>125177</v>
      </c>
      <c r="D33" s="45">
        <v>138483</v>
      </c>
      <c r="E33" s="45">
        <v>152298</v>
      </c>
    </row>
    <row r="34" spans="1:5" ht="38.25" customHeight="1">
      <c r="A34" s="22" t="s">
        <v>111</v>
      </c>
      <c r="B34" s="20" t="s">
        <v>49</v>
      </c>
      <c r="C34" s="40">
        <v>592415</v>
      </c>
      <c r="D34" s="45">
        <v>604668</v>
      </c>
      <c r="E34" s="45">
        <v>617446</v>
      </c>
    </row>
    <row r="35" spans="1:5" ht="33" customHeight="1">
      <c r="A35" s="18" t="s">
        <v>12</v>
      </c>
      <c r="B35" s="17" t="s">
        <v>11</v>
      </c>
      <c r="C35" s="48">
        <f>C36+C37</f>
        <v>38654</v>
      </c>
      <c r="D35" s="48">
        <f>D36+D37</f>
        <v>40198</v>
      </c>
      <c r="E35" s="48">
        <f>E36+E37</f>
        <v>41804</v>
      </c>
    </row>
    <row r="36" spans="1:5" ht="79.5" customHeight="1">
      <c r="A36" s="19" t="s">
        <v>112</v>
      </c>
      <c r="B36" s="20" t="s">
        <v>19</v>
      </c>
      <c r="C36" s="40">
        <v>38604</v>
      </c>
      <c r="D36" s="45">
        <v>40148</v>
      </c>
      <c r="E36" s="45">
        <v>41754</v>
      </c>
    </row>
    <row r="37" spans="1:5" ht="48.75" customHeight="1">
      <c r="A37" s="19" t="s">
        <v>113</v>
      </c>
      <c r="B37" s="20" t="s">
        <v>14</v>
      </c>
      <c r="C37" s="40">
        <v>50</v>
      </c>
      <c r="D37" s="45">
        <v>50</v>
      </c>
      <c r="E37" s="45">
        <v>50</v>
      </c>
    </row>
    <row r="38" spans="1:5" ht="32.25" customHeight="1">
      <c r="A38" s="19"/>
      <c r="B38" s="17" t="s">
        <v>21</v>
      </c>
      <c r="C38" s="48">
        <f>C39+C47+C49+C52+C56+C57</f>
        <v>509401.6</v>
      </c>
      <c r="D38" s="48">
        <f>D39+D47+D49+D52+D56+D57</f>
        <v>525190</v>
      </c>
      <c r="E38" s="48">
        <f>E39+E47+E49+E52+E56+E57</f>
        <v>523785</v>
      </c>
    </row>
    <row r="39" spans="1:5" ht="78" customHeight="1">
      <c r="A39" s="18" t="s">
        <v>7</v>
      </c>
      <c r="B39" s="17" t="s">
        <v>8</v>
      </c>
      <c r="C39" s="47">
        <f>C40+C45+C46+C44</f>
        <v>431247.6</v>
      </c>
      <c r="D39" s="47">
        <f>D40+D45+D46+D44</f>
        <v>456436</v>
      </c>
      <c r="E39" s="47">
        <f>E40+E45+E46+E44</f>
        <v>458354</v>
      </c>
    </row>
    <row r="40" spans="1:6" ht="125.25" customHeight="1">
      <c r="A40" s="24" t="s">
        <v>114</v>
      </c>
      <c r="B40" s="25" t="s">
        <v>52</v>
      </c>
      <c r="C40" s="40">
        <v>333588</v>
      </c>
      <c r="D40" s="45">
        <v>333588</v>
      </c>
      <c r="E40" s="45">
        <v>333588</v>
      </c>
      <c r="F40" s="13"/>
    </row>
    <row r="41" spans="1:5" ht="31.5" hidden="1">
      <c r="A41" s="19"/>
      <c r="B41" s="20" t="s">
        <v>2</v>
      </c>
      <c r="C41" s="40"/>
      <c r="D41" s="45"/>
      <c r="E41" s="45"/>
    </row>
    <row r="42" spans="1:5" ht="15.75" hidden="1">
      <c r="A42" s="19"/>
      <c r="B42" s="20" t="s">
        <v>3</v>
      </c>
      <c r="C42" s="40"/>
      <c r="D42" s="45"/>
      <c r="E42" s="45"/>
    </row>
    <row r="43" spans="1:5" ht="31.5" hidden="1">
      <c r="A43" s="19"/>
      <c r="B43" s="20" t="s">
        <v>4</v>
      </c>
      <c r="C43" s="40"/>
      <c r="D43" s="45"/>
      <c r="E43" s="45"/>
    </row>
    <row r="44" spans="1:5" ht="121.5" customHeight="1">
      <c r="A44" s="21" t="s">
        <v>115</v>
      </c>
      <c r="B44" s="26" t="s">
        <v>53</v>
      </c>
      <c r="C44" s="40">
        <v>226</v>
      </c>
      <c r="D44" s="45">
        <v>226</v>
      </c>
      <c r="E44" s="45">
        <v>226</v>
      </c>
    </row>
    <row r="45" spans="1:5" s="12" customFormat="1" ht="59.25" customHeight="1">
      <c r="A45" s="27" t="s">
        <v>116</v>
      </c>
      <c r="B45" s="28" t="s">
        <v>54</v>
      </c>
      <c r="C45" s="40">
        <f>953+45113</f>
        <v>46066</v>
      </c>
      <c r="D45" s="40">
        <v>47909</v>
      </c>
      <c r="E45" s="40">
        <v>49827</v>
      </c>
    </row>
    <row r="46" spans="1:5" s="12" customFormat="1" ht="120" customHeight="1">
      <c r="A46" s="29" t="s">
        <v>56</v>
      </c>
      <c r="B46" s="30" t="s">
        <v>55</v>
      </c>
      <c r="C46" s="40">
        <f>12500+62212.6-29045+5700</f>
        <v>51367.600000000006</v>
      </c>
      <c r="D46" s="40">
        <f>12500+62213</f>
        <v>74713</v>
      </c>
      <c r="E46" s="40">
        <f>12500+62213</f>
        <v>74713</v>
      </c>
    </row>
    <row r="47" spans="1:5" ht="49.5" customHeight="1">
      <c r="A47" s="18" t="s">
        <v>15</v>
      </c>
      <c r="B47" s="17" t="s">
        <v>16</v>
      </c>
      <c r="C47" s="48">
        <f>C48</f>
        <v>3632</v>
      </c>
      <c r="D47" s="48">
        <f>D48</f>
        <v>3632</v>
      </c>
      <c r="E47" s="48">
        <f>E48</f>
        <v>3632</v>
      </c>
    </row>
    <row r="48" spans="1:5" ht="40.5" customHeight="1">
      <c r="A48" s="19" t="s">
        <v>117</v>
      </c>
      <c r="B48" s="20" t="s">
        <v>13</v>
      </c>
      <c r="C48" s="40">
        <v>3632</v>
      </c>
      <c r="D48" s="45">
        <v>3632</v>
      </c>
      <c r="E48" s="45">
        <v>3632</v>
      </c>
    </row>
    <row r="49" spans="1:5" ht="54.75" customHeight="1">
      <c r="A49" s="15" t="s">
        <v>23</v>
      </c>
      <c r="B49" s="17" t="s">
        <v>24</v>
      </c>
      <c r="C49" s="48">
        <f>C51+C50</f>
        <v>110</v>
      </c>
      <c r="D49" s="48">
        <f>D51+D50</f>
        <v>110</v>
      </c>
      <c r="E49" s="48">
        <f>E51+E50</f>
        <v>110</v>
      </c>
    </row>
    <row r="50" spans="1:5" ht="54.75" customHeight="1">
      <c r="A50" s="24" t="s">
        <v>118</v>
      </c>
      <c r="B50" s="25" t="s">
        <v>57</v>
      </c>
      <c r="C50" s="40">
        <v>110</v>
      </c>
      <c r="D50" s="45">
        <v>110</v>
      </c>
      <c r="E50" s="45">
        <v>110</v>
      </c>
    </row>
    <row r="51" spans="1:5" ht="49.5" customHeight="1">
      <c r="A51" s="21" t="s">
        <v>119</v>
      </c>
      <c r="B51" s="28" t="s">
        <v>58</v>
      </c>
      <c r="C51" s="40">
        <v>0</v>
      </c>
      <c r="D51" s="45">
        <v>0</v>
      </c>
      <c r="E51" s="45">
        <v>0</v>
      </c>
    </row>
    <row r="52" spans="1:5" ht="43.5" customHeight="1">
      <c r="A52" s="18" t="s">
        <v>10</v>
      </c>
      <c r="B52" s="17" t="s">
        <v>25</v>
      </c>
      <c r="C52" s="48">
        <f>C53+C54+C55</f>
        <v>73579</v>
      </c>
      <c r="D52" s="48">
        <f>D53+D54+D55</f>
        <v>64179</v>
      </c>
      <c r="E52" s="48">
        <f>E53+E54+E55</f>
        <v>60856</v>
      </c>
    </row>
    <row r="53" spans="1:5" ht="135" customHeight="1">
      <c r="A53" s="31" t="s">
        <v>120</v>
      </c>
      <c r="B53" s="20" t="s">
        <v>103</v>
      </c>
      <c r="C53" s="40">
        <v>39741</v>
      </c>
      <c r="D53" s="45">
        <v>35290</v>
      </c>
      <c r="E53" s="45">
        <v>32828</v>
      </c>
    </row>
    <row r="54" spans="1:5" ht="87" customHeight="1">
      <c r="A54" s="31" t="s">
        <v>121</v>
      </c>
      <c r="B54" s="20" t="s">
        <v>100</v>
      </c>
      <c r="C54" s="40">
        <v>31018</v>
      </c>
      <c r="D54" s="45">
        <v>26829</v>
      </c>
      <c r="E54" s="45">
        <v>25968</v>
      </c>
    </row>
    <row r="55" spans="1:5" ht="136.5" customHeight="1">
      <c r="A55" s="31" t="s">
        <v>122</v>
      </c>
      <c r="B55" s="20" t="s">
        <v>99</v>
      </c>
      <c r="C55" s="40">
        <v>2820</v>
      </c>
      <c r="D55" s="45">
        <v>2060</v>
      </c>
      <c r="E55" s="45">
        <v>2060</v>
      </c>
    </row>
    <row r="56" spans="1:5" ht="73.5" customHeight="1">
      <c r="A56" s="15" t="s">
        <v>123</v>
      </c>
      <c r="B56" s="17" t="s">
        <v>98</v>
      </c>
      <c r="C56" s="48">
        <v>130</v>
      </c>
      <c r="D56" s="48">
        <v>130</v>
      </c>
      <c r="E56" s="48">
        <v>130</v>
      </c>
    </row>
    <row r="57" spans="1:5" ht="39" customHeight="1">
      <c r="A57" s="32" t="s">
        <v>50</v>
      </c>
      <c r="B57" s="33" t="s">
        <v>51</v>
      </c>
      <c r="C57" s="50">
        <f>C58</f>
        <v>703</v>
      </c>
      <c r="D57" s="50">
        <v>703</v>
      </c>
      <c r="E57" s="50">
        <v>703</v>
      </c>
    </row>
    <row r="58" spans="1:5" ht="33.75" customHeight="1">
      <c r="A58" s="34" t="s">
        <v>125</v>
      </c>
      <c r="B58" s="35" t="s">
        <v>124</v>
      </c>
      <c r="C58" s="51">
        <v>703</v>
      </c>
      <c r="D58" s="45">
        <v>703</v>
      </c>
      <c r="E58" s="45">
        <v>703</v>
      </c>
    </row>
    <row r="59" spans="1:5" ht="45.75" customHeight="1">
      <c r="A59" s="18" t="s">
        <v>30</v>
      </c>
      <c r="B59" s="17" t="s">
        <v>31</v>
      </c>
      <c r="C59" s="48">
        <f>C60+C86</f>
        <v>5705068.300000001</v>
      </c>
      <c r="D59" s="48">
        <f>D60</f>
        <v>5436780.72</v>
      </c>
      <c r="E59" s="48">
        <f>E60</f>
        <v>5192344.140000001</v>
      </c>
    </row>
    <row r="60" spans="1:5" s="9" customFormat="1" ht="60" customHeight="1">
      <c r="A60" s="18" t="s">
        <v>27</v>
      </c>
      <c r="B60" s="36" t="s">
        <v>28</v>
      </c>
      <c r="C60" s="48">
        <f>C61+C62+C73+C83</f>
        <v>5686068.300000001</v>
      </c>
      <c r="D60" s="48">
        <f>D61+D62+D73+D83</f>
        <v>5436780.72</v>
      </c>
      <c r="E60" s="48">
        <f>E61+E62+E73+E83</f>
        <v>5192344.140000001</v>
      </c>
    </row>
    <row r="61" spans="1:5" ht="44.25" customHeight="1">
      <c r="A61" s="19" t="s">
        <v>101</v>
      </c>
      <c r="B61" s="37" t="s">
        <v>102</v>
      </c>
      <c r="C61" s="40">
        <f>2515-862</f>
        <v>1653</v>
      </c>
      <c r="D61" s="45">
        <v>2233</v>
      </c>
      <c r="E61" s="45">
        <v>0</v>
      </c>
    </row>
    <row r="62" spans="1:5" ht="59.25" customHeight="1">
      <c r="A62" s="38" t="s">
        <v>43</v>
      </c>
      <c r="B62" s="17" t="s">
        <v>32</v>
      </c>
      <c r="C62" s="48">
        <f>C63+C65+C67+C68+C69+C70+C71+C72+C64</f>
        <v>2312998.3000000003</v>
      </c>
      <c r="D62" s="48">
        <f>D63+D65+D67+D68+D69+D70+D71+D72+D64+D66</f>
        <v>2128855.7199999997</v>
      </c>
      <c r="E62" s="48">
        <f>E63+E65+E67+E68+E69+E70+E71+E72+E64+E66</f>
        <v>1883589.1400000004</v>
      </c>
    </row>
    <row r="63" spans="1:5" ht="128.25" customHeight="1">
      <c r="A63" s="39" t="s">
        <v>68</v>
      </c>
      <c r="B63" s="20" t="s">
        <v>69</v>
      </c>
      <c r="C63" s="40">
        <f>129997+77169+45012</f>
        <v>252178</v>
      </c>
      <c r="D63" s="45">
        <v>171368</v>
      </c>
      <c r="E63" s="45">
        <v>174838</v>
      </c>
    </row>
    <row r="64" spans="1:6" ht="128.25" customHeight="1">
      <c r="A64" s="39" t="s">
        <v>90</v>
      </c>
      <c r="B64" s="20" t="s">
        <v>91</v>
      </c>
      <c r="C64" s="40">
        <f>147602.58+103620.61+110663.08+0.6</f>
        <v>361886.87</v>
      </c>
      <c r="D64" s="45">
        <v>223386.58</v>
      </c>
      <c r="E64" s="45">
        <v>290827.09</v>
      </c>
      <c r="F64" s="1">
        <v>0.6</v>
      </c>
    </row>
    <row r="65" spans="1:5" ht="82.5" customHeight="1">
      <c r="A65" s="31" t="s">
        <v>70</v>
      </c>
      <c r="B65" s="14" t="s">
        <v>71</v>
      </c>
      <c r="C65" s="40">
        <v>1083</v>
      </c>
      <c r="D65" s="45">
        <v>843</v>
      </c>
      <c r="E65" s="45">
        <v>6124</v>
      </c>
    </row>
    <row r="66" spans="1:5" ht="82.5" customHeight="1">
      <c r="A66" s="31" t="s">
        <v>133</v>
      </c>
      <c r="B66" s="14" t="s">
        <v>134</v>
      </c>
      <c r="C66" s="40">
        <v>0</v>
      </c>
      <c r="D66" s="45">
        <v>38327.3</v>
      </c>
      <c r="E66" s="45">
        <v>8884.61</v>
      </c>
    </row>
    <row r="67" spans="1:5" ht="97.5" customHeight="1">
      <c r="A67" s="31" t="s">
        <v>67</v>
      </c>
      <c r="B67" s="14" t="s">
        <v>97</v>
      </c>
      <c r="C67" s="40">
        <v>449249.89</v>
      </c>
      <c r="D67" s="45">
        <v>320945.15</v>
      </c>
      <c r="E67" s="45">
        <v>616831.95</v>
      </c>
    </row>
    <row r="68" spans="1:5" ht="93.75" customHeight="1">
      <c r="A68" s="31" t="s">
        <v>59</v>
      </c>
      <c r="B68" s="14" t="s">
        <v>60</v>
      </c>
      <c r="C68" s="40">
        <v>2467.5</v>
      </c>
      <c r="D68" s="45">
        <v>2467.5</v>
      </c>
      <c r="E68" s="45">
        <v>2379.38</v>
      </c>
    </row>
    <row r="69" spans="1:6" ht="60" customHeight="1">
      <c r="A69" s="31" t="s">
        <v>65</v>
      </c>
      <c r="B69" s="14" t="s">
        <v>66</v>
      </c>
      <c r="C69" s="40">
        <v>18635.9</v>
      </c>
      <c r="D69" s="45">
        <v>1784</v>
      </c>
      <c r="E69" s="45">
        <v>1783</v>
      </c>
      <c r="F69" s="1">
        <v>18635.9</v>
      </c>
    </row>
    <row r="70" spans="1:5" ht="60" customHeight="1">
      <c r="A70" s="31" t="s">
        <v>72</v>
      </c>
      <c r="B70" s="14" t="s">
        <v>73</v>
      </c>
      <c r="C70" s="40">
        <v>139253.99</v>
      </c>
      <c r="D70" s="45">
        <v>91226.7</v>
      </c>
      <c r="E70" s="45">
        <v>216663.44</v>
      </c>
    </row>
    <row r="71" spans="1:5" ht="59.25" customHeight="1">
      <c r="A71" s="39" t="s">
        <v>64</v>
      </c>
      <c r="B71" s="20" t="s">
        <v>63</v>
      </c>
      <c r="C71" s="40">
        <f>39347+17779+81581.6+95035+2181.08+1130.64+399338.75-17779</f>
        <v>618614.0700000001</v>
      </c>
      <c r="D71" s="45">
        <f>22417+17006+109990+92471+128645.6+289583.2</f>
        <v>660112.8</v>
      </c>
      <c r="E71" s="45">
        <f>3865+148800.12</f>
        <v>152665.12</v>
      </c>
    </row>
    <row r="72" spans="1:5" ht="58.5" customHeight="1">
      <c r="A72" s="39" t="s">
        <v>61</v>
      </c>
      <c r="B72" s="20" t="s">
        <v>62</v>
      </c>
      <c r="C72" s="40">
        <f>1680+2082+1118+22332.5+2572+9729+55200.37+264+5321+77899+2795+1488+3595+2490+14550+2116+27075.48+30380+12235.9+62492.55+72134.28+32300+17779+10000</f>
        <v>469629.07999999996</v>
      </c>
      <c r="D72" s="45">
        <f>94242.39+2166+2254+14745+2600+9729+355915.7+264+19466+63146+3627+11978+1762.44+4471.16+32028</f>
        <v>618394.6900000001</v>
      </c>
      <c r="E72" s="45">
        <f>180776.3+2252+4503+11645+1000+9729+264+19466+63146+3689+11618+84473+6046.7+13984.55</f>
        <v>412592.55</v>
      </c>
    </row>
    <row r="73" spans="1:10" ht="44.25" customHeight="1">
      <c r="A73" s="16" t="s">
        <v>42</v>
      </c>
      <c r="B73" s="17" t="s">
        <v>33</v>
      </c>
      <c r="C73" s="48">
        <f>C75+C76+C77+C82+C74+C80+C79+C78+C81</f>
        <v>3360917</v>
      </c>
      <c r="D73" s="48">
        <f>D75+D76+D77+D82+D74+D80+D79+D78+D81</f>
        <v>3304692</v>
      </c>
      <c r="E73" s="48">
        <f>E75+E76+E77+E82+E74+E80+E79+E78+E81</f>
        <v>3306755</v>
      </c>
      <c r="G73" s="43"/>
      <c r="H73" s="43"/>
      <c r="I73" s="43"/>
      <c r="J73" s="43"/>
    </row>
    <row r="74" spans="1:5" ht="62.25" customHeight="1">
      <c r="A74" s="24" t="s">
        <v>80</v>
      </c>
      <c r="B74" s="20" t="s">
        <v>81</v>
      </c>
      <c r="C74" s="40">
        <v>98937</v>
      </c>
      <c r="D74" s="45">
        <v>105646</v>
      </c>
      <c r="E74" s="45">
        <v>109629</v>
      </c>
    </row>
    <row r="75" spans="1:5" ht="69" customHeight="1">
      <c r="A75" s="21" t="s">
        <v>74</v>
      </c>
      <c r="B75" s="20" t="s">
        <v>75</v>
      </c>
      <c r="C75" s="40">
        <f>1215+113674+9757+6192+8648+632+4742+3793+2986</f>
        <v>151639</v>
      </c>
      <c r="D75" s="45">
        <v>219297</v>
      </c>
      <c r="E75" s="45">
        <v>219322</v>
      </c>
    </row>
    <row r="76" spans="1:5" ht="113.25" customHeight="1">
      <c r="A76" s="21" t="s">
        <v>76</v>
      </c>
      <c r="B76" s="20" t="s">
        <v>77</v>
      </c>
      <c r="C76" s="40">
        <v>76204</v>
      </c>
      <c r="D76" s="45">
        <v>0</v>
      </c>
      <c r="E76" s="45">
        <v>0</v>
      </c>
    </row>
    <row r="77" spans="1:5" ht="95.25" customHeight="1">
      <c r="A77" s="21" t="s">
        <v>82</v>
      </c>
      <c r="B77" s="20" t="s">
        <v>83</v>
      </c>
      <c r="C77" s="40">
        <v>81304</v>
      </c>
      <c r="D77" s="45">
        <v>40652</v>
      </c>
      <c r="E77" s="45">
        <v>35870</v>
      </c>
    </row>
    <row r="78" spans="1:5" ht="95.25" customHeight="1">
      <c r="A78" s="21" t="s">
        <v>86</v>
      </c>
      <c r="B78" s="20" t="s">
        <v>87</v>
      </c>
      <c r="C78" s="40">
        <v>3</v>
      </c>
      <c r="D78" s="45">
        <v>4</v>
      </c>
      <c r="E78" s="45">
        <v>1739</v>
      </c>
    </row>
    <row r="79" spans="1:5" ht="102" customHeight="1">
      <c r="A79" s="21" t="s">
        <v>138</v>
      </c>
      <c r="B79" s="20" t="s">
        <v>137</v>
      </c>
      <c r="C79" s="40">
        <v>1102</v>
      </c>
      <c r="D79" s="45">
        <v>0</v>
      </c>
      <c r="E79" s="45">
        <v>1102</v>
      </c>
    </row>
    <row r="80" spans="1:5" ht="110.25" customHeight="1">
      <c r="A80" s="21" t="s">
        <v>84</v>
      </c>
      <c r="B80" s="41" t="s">
        <v>85</v>
      </c>
      <c r="C80" s="40">
        <v>1102</v>
      </c>
      <c r="D80" s="45">
        <v>0</v>
      </c>
      <c r="E80" s="45">
        <v>0</v>
      </c>
    </row>
    <row r="81" spans="1:5" ht="70.5" customHeight="1">
      <c r="A81" s="21" t="s">
        <v>88</v>
      </c>
      <c r="B81" s="41" t="s">
        <v>89</v>
      </c>
      <c r="C81" s="40">
        <v>1720</v>
      </c>
      <c r="D81" s="45">
        <v>0</v>
      </c>
      <c r="E81" s="45">
        <v>0</v>
      </c>
    </row>
    <row r="82" spans="1:5" ht="37.5" customHeight="1">
      <c r="A82" s="21" t="s">
        <v>78</v>
      </c>
      <c r="B82" s="20" t="s">
        <v>79</v>
      </c>
      <c r="C82" s="40">
        <f>36683+1879387+1009768+4720+18348</f>
        <v>2948906</v>
      </c>
      <c r="D82" s="45">
        <f>2948836-1535-8208</f>
        <v>2939093</v>
      </c>
      <c r="E82" s="45">
        <f>2948836-1535-8208</f>
        <v>2939093</v>
      </c>
    </row>
    <row r="83" spans="1:5" ht="41.25" customHeight="1">
      <c r="A83" s="16" t="s">
        <v>45</v>
      </c>
      <c r="B83" s="17" t="s">
        <v>44</v>
      </c>
      <c r="C83" s="44">
        <f>C84+C85</f>
        <v>10500</v>
      </c>
      <c r="D83" s="44">
        <f>D84+D85</f>
        <v>1000</v>
      </c>
      <c r="E83" s="44">
        <f>E84+E85</f>
        <v>2000</v>
      </c>
    </row>
    <row r="84" spans="1:5" ht="55.5" customHeight="1">
      <c r="A84" s="21" t="s">
        <v>93</v>
      </c>
      <c r="B84" s="35" t="s">
        <v>92</v>
      </c>
      <c r="C84" s="31">
        <v>10000</v>
      </c>
      <c r="D84" s="45">
        <v>0</v>
      </c>
      <c r="E84" s="45">
        <v>0</v>
      </c>
    </row>
    <row r="85" spans="1:5" ht="57.75" customHeight="1">
      <c r="A85" s="21" t="s">
        <v>94</v>
      </c>
      <c r="B85" s="20" t="s">
        <v>95</v>
      </c>
      <c r="C85" s="31">
        <v>500</v>
      </c>
      <c r="D85" s="45">
        <v>1000</v>
      </c>
      <c r="E85" s="45">
        <v>2000</v>
      </c>
    </row>
    <row r="86" spans="1:6" ht="57.75" customHeight="1">
      <c r="A86" s="52" t="s">
        <v>139</v>
      </c>
      <c r="B86" s="53" t="s">
        <v>140</v>
      </c>
      <c r="C86" s="44">
        <v>19000</v>
      </c>
      <c r="D86" s="54">
        <v>0</v>
      </c>
      <c r="E86" s="54">
        <v>0</v>
      </c>
      <c r="F86" s="1">
        <v>19000</v>
      </c>
    </row>
    <row r="87" spans="1:5" ht="57" customHeight="1">
      <c r="A87" s="24"/>
      <c r="B87" s="42" t="s">
        <v>29</v>
      </c>
      <c r="C87" s="48">
        <f>C21+C59</f>
        <v>10969091.9</v>
      </c>
      <c r="D87" s="48">
        <f>D21+D59</f>
        <v>10877040.719999999</v>
      </c>
      <c r="E87" s="48">
        <f>E21+E59</f>
        <v>10848697.14</v>
      </c>
    </row>
    <row r="88" spans="1:3" ht="27" customHeight="1">
      <c r="A88" s="58"/>
      <c r="B88" s="58"/>
      <c r="C88" s="58"/>
    </row>
    <row r="89" spans="1:3" ht="32.25" customHeight="1">
      <c r="A89" s="57"/>
      <c r="B89" s="57"/>
      <c r="C89" s="57"/>
    </row>
    <row r="92" ht="15.75">
      <c r="C92" s="6"/>
    </row>
    <row r="93" ht="15.75">
      <c r="C93" s="6"/>
    </row>
    <row r="135" ht="14.25" customHeight="1"/>
    <row r="136" ht="0.75" customHeight="1" hidden="1"/>
    <row r="137" ht="15.75" hidden="1"/>
    <row r="138" ht="15.75" hidden="1"/>
    <row r="139" ht="15.75" hidden="1"/>
    <row r="140" ht="15.75" hidden="1"/>
    <row r="141" ht="15.75" hidden="1"/>
    <row r="142" ht="15.75" hidden="1"/>
    <row r="143" ht="15.75" hidden="1"/>
    <row r="144" ht="15.75" hidden="1"/>
    <row r="145" ht="15.75" hidden="1"/>
    <row r="146" ht="15.75" hidden="1"/>
    <row r="147" ht="15.75" hidden="1"/>
    <row r="148" ht="15.75" hidden="1"/>
    <row r="149" ht="15.75" hidden="1"/>
    <row r="150" ht="15.75" hidden="1"/>
    <row r="151" ht="2.25" customHeight="1" hidden="1"/>
    <row r="152" ht="15.75" hidden="1"/>
    <row r="153" ht="15.75" hidden="1"/>
    <row r="154" ht="15.75" hidden="1"/>
    <row r="155" ht="15.75" hidden="1"/>
    <row r="156" ht="15.75" hidden="1"/>
    <row r="157" ht="15.75" hidden="1"/>
    <row r="158" ht="15.75" hidden="1"/>
    <row r="159" ht="15.75" hidden="1"/>
    <row r="160" ht="15.75" hidden="1"/>
    <row r="161" ht="15.75" hidden="1"/>
    <row r="162" ht="15.75" hidden="1"/>
    <row r="163" ht="15.75" hidden="1"/>
    <row r="164" ht="15.75" hidden="1"/>
    <row r="165" ht="15.75" hidden="1"/>
    <row r="166" ht="15.75" hidden="1"/>
    <row r="167" ht="15.75" hidden="1"/>
    <row r="168" ht="15.75" hidden="1"/>
    <row r="169" ht="15.75" hidden="1"/>
    <row r="170" ht="15.75" hidden="1"/>
    <row r="171" ht="15.75" hidden="1"/>
    <row r="172" ht="15.75" hidden="1"/>
    <row r="173" ht="15.75" hidden="1"/>
    <row r="174" ht="15.75" hidden="1"/>
    <row r="175" ht="15.75" hidden="1"/>
    <row r="176" ht="0.75" customHeight="1" hidden="1"/>
    <row r="177" ht="15.75" hidden="1"/>
    <row r="178" ht="15.75" hidden="1"/>
    <row r="179" ht="15.75" hidden="1"/>
    <row r="180" ht="15.75" hidden="1"/>
    <row r="181" ht="15.75" hidden="1"/>
    <row r="182" ht="15.75" hidden="1"/>
    <row r="183" ht="15.75" hidden="1"/>
    <row r="184" ht="15.75" hidden="1"/>
    <row r="185" ht="15.75" hidden="1"/>
    <row r="186" ht="15.75" hidden="1"/>
    <row r="187" ht="15.75" hidden="1"/>
    <row r="188" ht="15.75" hidden="1"/>
    <row r="189" ht="15.75" hidden="1"/>
    <row r="190" ht="15.75" hidden="1"/>
    <row r="191" ht="15.75" hidden="1"/>
    <row r="192" ht="15.75" hidden="1"/>
    <row r="193" ht="15.75" hidden="1"/>
    <row r="194" ht="15.75" hidden="1"/>
    <row r="195" ht="15.75" hidden="1"/>
    <row r="196" ht="15.75" hidden="1"/>
    <row r="197" ht="15.75" hidden="1"/>
    <row r="198" ht="15.75" hidden="1"/>
    <row r="199" ht="15.75" hidden="1"/>
    <row r="200" ht="15.75" hidden="1"/>
    <row r="201" ht="15.75" hidden="1"/>
    <row r="202" ht="0.75" customHeight="1" hidden="1"/>
    <row r="203" ht="15.75" hidden="1"/>
    <row r="204" ht="15.75" hidden="1"/>
    <row r="205" ht="15.75" hidden="1"/>
    <row r="206" ht="15.75" hidden="1"/>
    <row r="207" ht="15.75" hidden="1"/>
    <row r="208" ht="15.75" hidden="1"/>
    <row r="209" ht="15.75" hidden="1"/>
    <row r="210" ht="15.75" hidden="1"/>
    <row r="211" ht="15.75" hidden="1"/>
    <row r="212" ht="0.75" customHeight="1" hidden="1"/>
    <row r="213" ht="15.75" hidden="1"/>
    <row r="214" ht="15.75" hidden="1"/>
    <row r="215" ht="15.75" hidden="1"/>
    <row r="216" ht="15.75" hidden="1"/>
    <row r="217" ht="15.75" hidden="1"/>
    <row r="218" ht="15.75" hidden="1"/>
    <row r="219" ht="15.75" hidden="1"/>
    <row r="220" ht="15.75" hidden="1"/>
    <row r="221" ht="15.75" hidden="1"/>
    <row r="222" ht="15.75" hidden="1"/>
    <row r="223" ht="15.75" hidden="1"/>
    <row r="224" ht="15.75" hidden="1"/>
    <row r="225" ht="15.75" hidden="1"/>
    <row r="226" ht="15.75" hidden="1"/>
    <row r="227" ht="15.75" hidden="1"/>
    <row r="228" ht="15.75" hidden="1"/>
    <row r="229" ht="15.75" hidden="1"/>
    <row r="230" ht="15.75" hidden="1"/>
    <row r="231" ht="15.75" hidden="1"/>
    <row r="232" ht="15.75" hidden="1"/>
    <row r="233" ht="15.75" hidden="1"/>
    <row r="234" ht="15.75" hidden="1"/>
    <row r="235" ht="15.75" hidden="1"/>
    <row r="236" ht="15.75" hidden="1"/>
    <row r="237" ht="15.75" hidden="1"/>
    <row r="238" ht="15.75" hidden="1"/>
    <row r="239" ht="15.75" hidden="1"/>
    <row r="240" ht="0.75" customHeight="1" hidden="1"/>
    <row r="241" ht="15.75" hidden="1"/>
    <row r="242" ht="15.75" hidden="1"/>
    <row r="243" ht="15.75" hidden="1"/>
    <row r="244" ht="15.75" hidden="1"/>
    <row r="245" ht="15.75" hidden="1"/>
    <row r="246" ht="15.75" hidden="1"/>
    <row r="247" ht="15.75" hidden="1"/>
    <row r="248" ht="15.75" hidden="1"/>
    <row r="249" ht="15.75" hidden="1"/>
    <row r="250" ht="0.75" customHeight="1" hidden="1"/>
    <row r="251" ht="15.75" hidden="1"/>
    <row r="252" ht="15.75" hidden="1"/>
    <row r="253" ht="15.75" hidden="1"/>
    <row r="254" ht="15.75" hidden="1"/>
    <row r="255" ht="15.75" hidden="1"/>
    <row r="256" ht="15.75" hidden="1"/>
    <row r="257" ht="15.75" hidden="1"/>
    <row r="258" ht="15.75" hidden="1"/>
    <row r="259" ht="15.75" hidden="1"/>
    <row r="260" ht="15.75" hidden="1"/>
    <row r="261" ht="15.75" hidden="1"/>
    <row r="262" ht="15.75" hidden="1"/>
    <row r="263" ht="15.75" hidden="1"/>
    <row r="264" ht="15.75" hidden="1"/>
    <row r="265" ht="15.75" hidden="1"/>
    <row r="266" ht="15.75" hidden="1"/>
    <row r="267" ht="15.75" hidden="1"/>
    <row r="268" ht="15.75" hidden="1"/>
    <row r="269" ht="15.75" hidden="1"/>
    <row r="270" ht="15.75" hidden="1"/>
    <row r="271" ht="15.75" hidden="1"/>
    <row r="272" ht="15.75" hidden="1"/>
    <row r="273" ht="15.75" hidden="1"/>
    <row r="274" ht="15.75" hidden="1"/>
    <row r="275" ht="15.75" hidden="1"/>
    <row r="276" ht="15.75" hidden="1"/>
    <row r="277" ht="15.75" hidden="1"/>
    <row r="278" ht="15.75" hidden="1"/>
    <row r="279" ht="15.75" hidden="1"/>
    <row r="280" ht="15.75" hidden="1"/>
    <row r="281" ht="15.75" hidden="1"/>
    <row r="282" ht="15.75" hidden="1"/>
    <row r="283" ht="15.75" hidden="1"/>
    <row r="284" ht="15.75" hidden="1"/>
    <row r="285" ht="15.75" hidden="1"/>
    <row r="286" ht="2.25" customHeight="1" hidden="1"/>
    <row r="287" ht="15.75" hidden="1"/>
    <row r="288" ht="15.75" hidden="1"/>
    <row r="289" ht="15.75" hidden="1"/>
    <row r="290" ht="15.75" hidden="1"/>
    <row r="291" ht="15.75" hidden="1"/>
    <row r="292" ht="0.75" customHeight="1" hidden="1"/>
    <row r="293" ht="15.75" hidden="1"/>
    <row r="294" ht="15.75" hidden="1"/>
    <row r="295" ht="15.75" hidden="1"/>
    <row r="296" ht="15.75" hidden="1"/>
    <row r="297" ht="15.75" hidden="1"/>
    <row r="298" ht="15.75" hidden="1"/>
    <row r="299" ht="15.75" hidden="1"/>
    <row r="300" ht="15.75" hidden="1"/>
    <row r="301" ht="15.75" hidden="1"/>
    <row r="302" ht="15.75" hidden="1"/>
    <row r="303" ht="15.75" hidden="1"/>
    <row r="304" ht="15.75" hidden="1"/>
    <row r="305" ht="15.75" hidden="1"/>
    <row r="306" ht="15.75" hidden="1"/>
    <row r="307" ht="15.75" hidden="1"/>
    <row r="308" ht="15.75" hidden="1"/>
    <row r="309" ht="15.75" hidden="1"/>
    <row r="310" ht="15.75" hidden="1"/>
    <row r="311" ht="15.75" hidden="1"/>
    <row r="312" ht="15.75" hidden="1"/>
    <row r="313" ht="15.75" hidden="1"/>
    <row r="314" ht="15.75" hidden="1"/>
    <row r="315" ht="15.75" hidden="1"/>
    <row r="316" ht="15.75" hidden="1"/>
    <row r="317" ht="15.75" hidden="1"/>
    <row r="318" ht="15.75" hidden="1"/>
    <row r="319" ht="15.75" hidden="1"/>
    <row r="320" ht="0.75" customHeight="1" hidden="1"/>
    <row r="321" ht="15.75" hidden="1"/>
    <row r="322" ht="15.75" hidden="1"/>
    <row r="323" ht="15.75" hidden="1"/>
    <row r="324" ht="15.75" hidden="1"/>
    <row r="325" ht="15.75" hidden="1"/>
    <row r="326" ht="15.75" hidden="1"/>
    <row r="327" ht="15.75" hidden="1"/>
    <row r="328" ht="15.75" hidden="1"/>
    <row r="329" ht="15.75" hidden="1"/>
    <row r="330" ht="15.75" hidden="1"/>
    <row r="331" ht="15.75" hidden="1"/>
    <row r="332" ht="15.75" hidden="1"/>
    <row r="333" ht="15.75" hidden="1"/>
    <row r="334" ht="15.75" hidden="1"/>
    <row r="335" ht="15.75" hidden="1"/>
    <row r="336" ht="15.75" hidden="1"/>
    <row r="337" ht="15.75" hidden="1"/>
    <row r="338" ht="15.75" hidden="1"/>
    <row r="339" ht="15.75" hidden="1"/>
    <row r="340" ht="15.75" hidden="1"/>
    <row r="341" ht="15.75" hidden="1"/>
    <row r="342" ht="15.75" hidden="1"/>
    <row r="343" ht="15.75" hidden="1"/>
    <row r="344" ht="15.75" hidden="1"/>
    <row r="345" ht="15.75" hidden="1"/>
    <row r="346" ht="15.75" hidden="1"/>
    <row r="347" ht="15.75" hidden="1"/>
    <row r="348" ht="15.75" hidden="1"/>
    <row r="349" ht="15.75" hidden="1"/>
    <row r="350" ht="15.75" hidden="1"/>
    <row r="351" ht="18" customHeight="1" hidden="1"/>
    <row r="352" ht="15.75" hidden="1"/>
    <row r="353" ht="15.75" hidden="1"/>
    <row r="354" ht="15.75" hidden="1"/>
    <row r="355" ht="15.75" hidden="1"/>
    <row r="356" ht="15.75" hidden="1"/>
    <row r="357" ht="15.75" hidden="1"/>
    <row r="358" ht="15.75" hidden="1"/>
    <row r="359" ht="15.75" hidden="1"/>
    <row r="360" ht="15.75" hidden="1"/>
    <row r="361" ht="15.75" hidden="1"/>
    <row r="362" ht="15.75" hidden="1"/>
    <row r="363" ht="0.75" customHeight="1" hidden="1"/>
    <row r="364" ht="15.75" hidden="1"/>
    <row r="365" ht="15.75" hidden="1"/>
    <row r="366" ht="15.75" hidden="1"/>
    <row r="367" ht="15.75" hidden="1"/>
    <row r="368" ht="15.75" hidden="1"/>
    <row r="369" ht="15.75" hidden="1"/>
    <row r="370" ht="15.75" hidden="1"/>
    <row r="371" ht="15.75" hidden="1"/>
    <row r="372" ht="15.75" hidden="1"/>
    <row r="373" ht="15.75" hidden="1"/>
    <row r="374" ht="15.75" hidden="1"/>
    <row r="375" ht="15.75" hidden="1"/>
    <row r="376" ht="15.75" hidden="1"/>
    <row r="377" ht="15.75" hidden="1"/>
    <row r="378" ht="15.75" hidden="1"/>
    <row r="379" ht="15.75" hidden="1"/>
    <row r="380" ht="15.75" hidden="1"/>
    <row r="381" ht="15.75" hidden="1"/>
    <row r="382" ht="15.75" hidden="1"/>
    <row r="383" ht="15.75" hidden="1"/>
    <row r="384" ht="15.75" hidden="1"/>
    <row r="385" ht="15.75" hidden="1"/>
    <row r="386" ht="15.75" hidden="1"/>
    <row r="387" ht="15.75" hidden="1"/>
    <row r="388" ht="15.75" hidden="1"/>
    <row r="389" ht="15.75" hidden="1"/>
    <row r="390" ht="15.75" hidden="1"/>
    <row r="391" ht="15.75" hidden="1"/>
    <row r="392" ht="15.75" hidden="1"/>
    <row r="393" ht="15.75" hidden="1"/>
    <row r="394" ht="2.25" customHeight="1"/>
    <row r="395" ht="15.75" hidden="1"/>
    <row r="396" ht="15.75" hidden="1"/>
    <row r="397" ht="15.75" hidden="1"/>
    <row r="398" ht="15.75" hidden="1"/>
    <row r="399" ht="15.75" hidden="1"/>
    <row r="400" ht="15.75" hidden="1"/>
    <row r="401" ht="15.75" hidden="1"/>
    <row r="402" ht="15.75" hidden="1"/>
    <row r="403" ht="15.75" hidden="1"/>
    <row r="404" ht="15.75" hidden="1"/>
    <row r="405" ht="15.75" hidden="1"/>
    <row r="406" ht="15.75" hidden="1"/>
    <row r="407" ht="15.75" hidden="1"/>
    <row r="408" ht="15.75" hidden="1"/>
    <row r="409" ht="15.75" hidden="1"/>
    <row r="410" ht="15.75" hidden="1"/>
    <row r="411" ht="15.75" hidden="1"/>
    <row r="412" ht="15.75" hidden="1"/>
    <row r="413" ht="15.75" hidden="1"/>
    <row r="414" ht="15.75" hidden="1"/>
    <row r="415" ht="15.75" hidden="1"/>
    <row r="416" ht="15.75" hidden="1"/>
    <row r="417" ht="15.75" hidden="1"/>
    <row r="428" ht="15.75" hidden="1"/>
    <row r="429" ht="15.75" hidden="1"/>
    <row r="430" ht="15.75" hidden="1"/>
    <row r="431" ht="15.75" hidden="1"/>
    <row r="432" ht="15.75" hidden="1"/>
    <row r="433" ht="15.75" hidden="1"/>
    <row r="434" ht="15.75" hidden="1"/>
    <row r="435" ht="15.75" hidden="1"/>
    <row r="436" ht="15.75" hidden="1"/>
    <row r="437" ht="15.75" hidden="1"/>
    <row r="438" ht="15.75" hidden="1"/>
    <row r="439" ht="15.75" hidden="1"/>
    <row r="440" ht="15.75" hidden="1"/>
    <row r="441" ht="15.75" hidden="1"/>
    <row r="442" ht="15.75" hidden="1"/>
    <row r="443" ht="15.75" hidden="1"/>
    <row r="444" ht="15.75" hidden="1"/>
    <row r="445" ht="15.75" hidden="1"/>
    <row r="446" ht="15.75" hidden="1"/>
    <row r="447" ht="15.75" hidden="1"/>
    <row r="448" ht="15.75" hidden="1"/>
    <row r="449" ht="15.75" hidden="1"/>
    <row r="450" ht="15.75" hidden="1"/>
    <row r="451" ht="15.75" hidden="1"/>
    <row r="452" ht="15.75" hidden="1"/>
    <row r="453" ht="15.75" hidden="1"/>
    <row r="454" ht="15.75" hidden="1"/>
    <row r="455" ht="15.75" hidden="1"/>
    <row r="456" ht="15.75" hidden="1"/>
    <row r="457" ht="15.75" hidden="1"/>
    <row r="458" ht="0.75" customHeight="1" hidden="1"/>
    <row r="459" ht="15.75" hidden="1"/>
    <row r="460" ht="15.75" hidden="1"/>
    <row r="461" ht="15.75" hidden="1"/>
    <row r="462" ht="15.75" hidden="1"/>
    <row r="463" ht="15.75" hidden="1"/>
    <row r="464" ht="15.75" hidden="1"/>
    <row r="465" ht="15.75" hidden="1"/>
    <row r="466" ht="15.75" hidden="1"/>
    <row r="467" ht="15.75" hidden="1"/>
    <row r="468" ht="15.75" hidden="1"/>
    <row r="469" ht="15.75" hidden="1"/>
    <row r="470" ht="15.75" hidden="1"/>
    <row r="471" ht="15.75" hidden="1"/>
    <row r="472" ht="15.75" hidden="1"/>
    <row r="473" ht="15.75" hidden="1"/>
    <row r="474" ht="15.75" hidden="1"/>
    <row r="475" ht="15.75" hidden="1"/>
    <row r="476" ht="15.75" hidden="1"/>
    <row r="477" ht="15.75" hidden="1"/>
    <row r="478" ht="15.75" hidden="1"/>
    <row r="479" ht="15.75" hidden="1"/>
    <row r="480" ht="15.75" hidden="1"/>
    <row r="481" ht="15.75" hidden="1"/>
    <row r="482" ht="15.75" hidden="1"/>
    <row r="483" ht="15.75" hidden="1"/>
  </sheetData>
  <sheetProtection/>
  <mergeCells count="7">
    <mergeCell ref="A16:E16"/>
    <mergeCell ref="D18:E18"/>
    <mergeCell ref="A89:C89"/>
    <mergeCell ref="A88:C88"/>
    <mergeCell ref="A18:A19"/>
    <mergeCell ref="B18:B19"/>
    <mergeCell ref="C18:C19"/>
  </mergeCells>
  <printOptions/>
  <pageMargins left="1.3779527559055118" right="0.3937007874015748" top="0.7874015748031497" bottom="0.7874015748031497" header="0.5118110236220472" footer="0.5118110236220472"/>
  <pageSetup horizontalDpi="600" verticalDpi="600" orientation="portrait" paperSize="9" scale="60" r:id="rId1"/>
  <headerFooter alignWithMargins="0">
    <oddHeader>&amp;C&amp;P</oddHeader>
    <oddFooter>&amp;L26/мз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Юлия Щеголятова</cp:lastModifiedBy>
  <cp:lastPrinted>2020-08-13T08:18:53Z</cp:lastPrinted>
  <dcterms:created xsi:type="dcterms:W3CDTF">2004-01-05T10:01:36Z</dcterms:created>
  <dcterms:modified xsi:type="dcterms:W3CDTF">2020-08-13T08:19:03Z</dcterms:modified>
  <cp:category/>
  <cp:version/>
  <cp:contentType/>
  <cp:contentStatus/>
</cp:coreProperties>
</file>