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tabRatio="601" activeTab="0"/>
  </bookViews>
  <sheets>
    <sheet name="Проект 2019" sheetId="1" r:id="rId1"/>
  </sheets>
  <definedNames>
    <definedName name="_xlnm.Print_Titles" localSheetId="0">'Проект 2019'!$11:$13</definedName>
    <definedName name="_xlnm.Print_Area" localSheetId="0">'Проект 2019'!$A$1:$E$81</definedName>
  </definedNames>
  <calcPr fullCalcOnLoad="1"/>
</workbook>
</file>

<file path=xl/sharedStrings.xml><?xml version="1.0" encoding="utf-8"?>
<sst xmlns="http://schemas.openxmlformats.org/spreadsheetml/2006/main" count="142" uniqueCount="141">
  <si>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</si>
  <si>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</si>
  <si>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</si>
  <si>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</si>
  <si>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</si>
  <si>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</si>
  <si>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</si>
  <si>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</si>
  <si>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</si>
  <si>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</si>
  <si>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</si>
  <si>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</si>
  <si>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</si>
  <si>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</si>
  <si>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</si>
  <si>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</si>
  <si>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</si>
  <si>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</si>
  <si>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</si>
  <si>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</si>
  <si>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</si>
  <si>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</si>
  <si>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</si>
  <si>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</si>
  <si>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</si>
  <si>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</si>
  <si>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</si>
  <si>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</si>
  <si>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</si>
  <si>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</si>
  <si>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</si>
  <si>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</si>
  <si>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</si>
  <si>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</si>
  <si>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</si>
  <si>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</si>
  <si>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</si>
  <si>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</si>
  <si>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</si>
  <si>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</si>
  <si>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</si>
  <si>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</si>
  <si>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</si>
  <si>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</si>
  <si>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</si>
  <si>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</si>
  <si>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</si>
  <si>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</si>
  <si>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</si>
  <si>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</si>
  <si>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</si>
  <si>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</si>
  <si>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</si>
  <si>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</si>
  <si>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</si>
  <si>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</si>
  <si>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</si>
  <si>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</si>
  <si>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</si>
  <si>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</si>
  <si>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</si>
  <si>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</si>
  <si>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</si>
  <si>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</si>
  <si>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</si>
  <si>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</si>
  <si>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</si>
  <si>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</si>
  <si>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</si>
  <si>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</si>
  <si>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</si>
  <si>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</si>
  <si>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</si>
  <si>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</si>
  <si>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929 2 02 25560 04 0000 150</t>
  </si>
  <si>
    <t xml:space="preserve">Субсидии бюджетам городских округов на поддержку обустройства мест массового отдыха населения (городских парков)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</si>
  <si>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</si>
  <si>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</si>
  <si>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</si>
  <si>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</si>
  <si>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</si>
  <si>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</si>
  <si>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</si>
  <si>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</si>
  <si>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</si>
  <si>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</si>
  <si>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929 2 02 35134 04 0000 150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</si>
  <si>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1941 - 1945 годов"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</si>
  <si>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</si>
  <si>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</si>
  <si>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</si>
  <si>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</si>
  <si>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</si>
  <si>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</si>
  <si>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</si>
  <si>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</si>
  <si>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</si>
  <si>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</si>
  <si>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</si>
  <si>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</si>
  <si>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</si>
  <si>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</si>
  <si>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</si>
  <si>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</si>
  <si>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</si>
  <si>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</si>
  <si>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</si>
  <si>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</si>
  <si>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</si>
  <si>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</si>
  <si>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</si>
  <si>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</si>
  <si>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</si>
  <si>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</si>
  <si>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</si>
  <si>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</si>
  <si>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</si>
  <si>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</si>
  <si>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</si>
  <si>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</si>
  <si>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</si>
  <si>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</si>
  <si>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</si>
  <si>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</si>
  <si>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</si>
  <si>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</si>
  <si>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</si>
  <si>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</si>
  <si>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</si>
  <si>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</si>
  <si>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</si>
  <si>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2020 год</t>
  </si>
  <si>
    <t>Плановый период</t>
  </si>
  <si>
    <t>2022 год</t>
  </si>
  <si>
    <t>2021 год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</si>
  <si>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</si>
  <si>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</si>
  <si>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</si>
  <si>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</si>
  <si>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Поступление доходов в бюджет Сергиево-Посадского городского округа на 2020 год                                                                                              и на плановый период 2021 и 2022 годов</t>
  </si>
  <si>
    <t>от 19.12.2019 №13/02-МЗ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</si>
</sst>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72" fontId="5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view="pageBreakPreview" zoomScale="75" zoomScaleSheetLayoutView="75" workbookViewId="0" topLeftCell="A1">
      <selection activeCell="D8" sqref="D8"/>
    </sheetView>
  </sheetViews>
  <sheetFormatPr defaultColWidth="9.125" defaultRowHeight="12.75"/>
  <cols>
    <col min="1" max="1" width="32.50390625" style="8" customWidth="1"/>
    <col min="2" max="2" width="49.00390625" style="1" customWidth="1"/>
    <col min="3" max="3" width="16.00390625" style="1" customWidth="1"/>
    <col min="4" max="4" width="17.625" style="1" customWidth="1"/>
    <col min="5" max="5" width="18.875" style="1" customWidth="1"/>
    <col min="6" max="6" width="9.125" style="1" customWidth="1"/>
    <col min="7" max="7" width="11.50390625" style="1" bestFit="1" customWidth="1"/>
    <col min="8" max="8" width="17.00390625" style="1" customWidth="1"/>
    <col min="9" max="9" width="16.375" style="1" customWidth="1"/>
    <col min="10" max="16384" width="9.125" style="1" customWidth="1"/>
  </cols>
  <sheetData>
    <row r="2" ht="15">
      <c r="D2" s="12" t="s">
        <v>34</v>
      </c>
    </row>
    <row r="3" ht="15">
      <c r="D3" s="12" t="s">
        <v>37</v>
      </c>
    </row>
    <row r="4" ht="15">
      <c r="D4" s="12" t="s">
        <v>35</v>
      </c>
    </row>
    <row r="5" ht="15">
      <c r="D5" s="12" t="s">
        <v>100</v>
      </c>
    </row>
    <row r="6" ht="15">
      <c r="D6" s="12" t="s">
        <v>36</v>
      </c>
    </row>
    <row r="7" ht="15">
      <c r="D7" s="1" t="s">
        <v>140</v>
      </c>
    </row>
    <row r="8" spans="1:3" ht="13.5" customHeight="1">
      <c r="A8" s="2"/>
      <c r="B8" s="11"/>
      <c r="C8" s="11"/>
    </row>
    <row r="9" spans="1:5" ht="30.75" customHeight="1">
      <c r="A9" s="55" t="s">
        <v>139</v>
      </c>
      <c r="B9" s="55"/>
      <c r="C9" s="55"/>
      <c r="D9" s="55"/>
      <c r="E9" s="55"/>
    </row>
    <row r="10" spans="2:5" ht="17.25" customHeight="1">
      <c r="B10" s="4"/>
      <c r="C10" s="9"/>
      <c r="E10" s="9" t="s">
        <v>38</v>
      </c>
    </row>
    <row r="11" spans="1:5" ht="28.5" customHeight="1">
      <c r="A11" s="59" t="s">
        <v>18</v>
      </c>
      <c r="B11" s="59" t="s">
        <v>17</v>
      </c>
      <c r="C11" s="59" t="s">
        <v>131</v>
      </c>
      <c r="D11" s="56" t="s">
        <v>132</v>
      </c>
      <c r="E11" s="56"/>
    </row>
    <row r="12" spans="1:5" s="3" customFormat="1" ht="31.5" customHeight="1">
      <c r="A12" s="59"/>
      <c r="B12" s="59"/>
      <c r="C12" s="59"/>
      <c r="D12" s="17" t="s">
        <v>134</v>
      </c>
      <c r="E12" s="17" t="s">
        <v>133</v>
      </c>
    </row>
    <row r="13" spans="1:5" s="3" customFormat="1" ht="18" customHeight="1">
      <c r="A13" s="16">
        <v>1</v>
      </c>
      <c r="B13" s="16">
        <v>2</v>
      </c>
      <c r="C13" s="16">
        <v>3</v>
      </c>
      <c r="D13" s="17">
        <v>4</v>
      </c>
      <c r="E13" s="17">
        <v>5</v>
      </c>
    </row>
    <row r="14" spans="1:5" s="3" customFormat="1" ht="42" customHeight="1">
      <c r="A14" s="16"/>
      <c r="B14" s="18" t="s">
        <v>22</v>
      </c>
      <c r="C14" s="19">
        <f>C15+C31</f>
        <v>5263161.6</v>
      </c>
      <c r="D14" s="19">
        <f>D15+D31</f>
        <v>5440260</v>
      </c>
      <c r="E14" s="19">
        <f>E15+E31</f>
        <v>5656353</v>
      </c>
    </row>
    <row r="15" spans="1:5" s="3" customFormat="1" ht="33" customHeight="1">
      <c r="A15" s="16" t="s">
        <v>9</v>
      </c>
      <c r="B15" s="18" t="s">
        <v>20</v>
      </c>
      <c r="C15" s="19">
        <f>C16+C19+C20+C28+C25</f>
        <v>4753760</v>
      </c>
      <c r="D15" s="19">
        <f>D16+D19+D20+D28+D25</f>
        <v>4915070</v>
      </c>
      <c r="E15" s="19">
        <f>E16+E19+E20+E28+E25</f>
        <v>5132568</v>
      </c>
    </row>
    <row r="16" spans="1:5" ht="33" customHeight="1">
      <c r="A16" s="20" t="s">
        <v>39</v>
      </c>
      <c r="B16" s="18" t="s">
        <v>0</v>
      </c>
      <c r="C16" s="19">
        <f>C17+C18</f>
        <v>3205160</v>
      </c>
      <c r="D16" s="19">
        <f>D17+D18</f>
        <v>3255701</v>
      </c>
      <c r="E16" s="19">
        <f>E17+E18</f>
        <v>3312005</v>
      </c>
    </row>
    <row r="17" spans="1:5" ht="33" customHeight="1">
      <c r="A17" s="21" t="s">
        <v>108</v>
      </c>
      <c r="B17" s="22" t="s">
        <v>0</v>
      </c>
      <c r="C17" s="23">
        <f>881858+2323302-177447</f>
        <v>3027713</v>
      </c>
      <c r="D17" s="24">
        <v>3075455.9</v>
      </c>
      <c r="E17" s="24">
        <v>3128642.7</v>
      </c>
    </row>
    <row r="18" spans="1:8" ht="120" customHeight="1">
      <c r="A18" s="21" t="s">
        <v>109</v>
      </c>
      <c r="B18" s="22" t="s">
        <v>40</v>
      </c>
      <c r="C18" s="23">
        <v>177447</v>
      </c>
      <c r="D18" s="25">
        <v>180245.1</v>
      </c>
      <c r="E18" s="25">
        <v>183362.3</v>
      </c>
      <c r="F18" s="6"/>
      <c r="G18" s="6"/>
      <c r="H18" s="6"/>
    </row>
    <row r="19" spans="1:5" ht="53.25" customHeight="1">
      <c r="A19" s="20" t="s">
        <v>110</v>
      </c>
      <c r="B19" s="18" t="s">
        <v>41</v>
      </c>
      <c r="C19" s="26">
        <v>92312</v>
      </c>
      <c r="D19" s="26">
        <v>92411</v>
      </c>
      <c r="E19" s="26">
        <v>89280</v>
      </c>
    </row>
    <row r="20" spans="1:5" ht="28.5" customHeight="1">
      <c r="A20" s="20" t="s">
        <v>6</v>
      </c>
      <c r="B20" s="18" t="s">
        <v>1</v>
      </c>
      <c r="C20" s="27">
        <f>C21+C22+C24+C23</f>
        <v>700042</v>
      </c>
      <c r="D20" s="27">
        <f>D21+D22+D24+D23</f>
        <v>783609</v>
      </c>
      <c r="E20" s="27">
        <f>E21+E22+E24+E23</f>
        <v>919735</v>
      </c>
    </row>
    <row r="21" spans="1:5" ht="42" customHeight="1">
      <c r="A21" s="28" t="s">
        <v>111</v>
      </c>
      <c r="B21" s="22" t="s">
        <v>130</v>
      </c>
      <c r="C21" s="29">
        <v>550509</v>
      </c>
      <c r="D21" s="30">
        <v>697789</v>
      </c>
      <c r="E21" s="30">
        <v>842338</v>
      </c>
    </row>
    <row r="22" spans="1:5" ht="48" customHeight="1">
      <c r="A22" s="21" t="s">
        <v>112</v>
      </c>
      <c r="B22" s="22" t="s">
        <v>5</v>
      </c>
      <c r="C22" s="29">
        <v>88109</v>
      </c>
      <c r="D22" s="24">
        <v>17683</v>
      </c>
      <c r="E22" s="30">
        <v>0</v>
      </c>
    </row>
    <row r="23" spans="1:5" ht="39" customHeight="1">
      <c r="A23" s="21" t="s">
        <v>135</v>
      </c>
      <c r="B23" s="22" t="s">
        <v>136</v>
      </c>
      <c r="C23" s="29">
        <v>0</v>
      </c>
      <c r="D23" s="24">
        <v>0</v>
      </c>
      <c r="E23" s="30">
        <v>1092</v>
      </c>
    </row>
    <row r="24" spans="1:5" ht="60" customHeight="1">
      <c r="A24" s="31" t="s">
        <v>113</v>
      </c>
      <c r="B24" s="22" t="s">
        <v>26</v>
      </c>
      <c r="C24" s="29">
        <v>61424</v>
      </c>
      <c r="D24" s="24">
        <v>68137</v>
      </c>
      <c r="E24" s="24">
        <v>76305</v>
      </c>
    </row>
    <row r="25" spans="1:5" ht="32.25" customHeight="1">
      <c r="A25" s="32" t="s">
        <v>46</v>
      </c>
      <c r="B25" s="18" t="s">
        <v>47</v>
      </c>
      <c r="C25" s="27">
        <f>C26+C27</f>
        <v>717592</v>
      </c>
      <c r="D25" s="27">
        <f>D26+D27</f>
        <v>743151</v>
      </c>
      <c r="E25" s="27">
        <f>E26+E27</f>
        <v>769744</v>
      </c>
    </row>
    <row r="26" spans="1:5" ht="31.5" customHeight="1">
      <c r="A26" s="31" t="s">
        <v>114</v>
      </c>
      <c r="B26" s="22" t="s">
        <v>48</v>
      </c>
      <c r="C26" s="29">
        <v>125177</v>
      </c>
      <c r="D26" s="24">
        <v>138483</v>
      </c>
      <c r="E26" s="24">
        <v>152298</v>
      </c>
    </row>
    <row r="27" spans="1:5" ht="38.25" customHeight="1">
      <c r="A27" s="31" t="s">
        <v>115</v>
      </c>
      <c r="B27" s="22" t="s">
        <v>49</v>
      </c>
      <c r="C27" s="29">
        <v>592415</v>
      </c>
      <c r="D27" s="24">
        <v>604668</v>
      </c>
      <c r="E27" s="24">
        <v>617446</v>
      </c>
    </row>
    <row r="28" spans="1:5" ht="33" customHeight="1">
      <c r="A28" s="20" t="s">
        <v>12</v>
      </c>
      <c r="B28" s="18" t="s">
        <v>11</v>
      </c>
      <c r="C28" s="27">
        <f>C29+C30</f>
        <v>38654</v>
      </c>
      <c r="D28" s="27">
        <f>D29+D30</f>
        <v>40198</v>
      </c>
      <c r="E28" s="27">
        <f>E29+E30</f>
        <v>41804</v>
      </c>
    </row>
    <row r="29" spans="1:5" ht="79.5" customHeight="1">
      <c r="A29" s="21" t="s">
        <v>116</v>
      </c>
      <c r="B29" s="22" t="s">
        <v>19</v>
      </c>
      <c r="C29" s="29">
        <v>38604</v>
      </c>
      <c r="D29" s="24">
        <v>40148</v>
      </c>
      <c r="E29" s="24">
        <v>41754</v>
      </c>
    </row>
    <row r="30" spans="1:5" ht="48.75" customHeight="1">
      <c r="A30" s="21" t="s">
        <v>117</v>
      </c>
      <c r="B30" s="22" t="s">
        <v>14</v>
      </c>
      <c r="C30" s="29">
        <v>50</v>
      </c>
      <c r="D30" s="24">
        <v>50</v>
      </c>
      <c r="E30" s="24">
        <v>50</v>
      </c>
    </row>
    <row r="31" spans="1:5" ht="32.25" customHeight="1">
      <c r="A31" s="21"/>
      <c r="B31" s="18" t="s">
        <v>21</v>
      </c>
      <c r="C31" s="27">
        <f>C32+C40+C42+C45+C49+C50</f>
        <v>509401.6</v>
      </c>
      <c r="D31" s="27">
        <f>D32+D40+D42+D45+D49+D50</f>
        <v>525190</v>
      </c>
      <c r="E31" s="27">
        <f>E32+E40+E42+E45+E49+E50</f>
        <v>523785</v>
      </c>
    </row>
    <row r="32" spans="1:5" ht="78" customHeight="1">
      <c r="A32" s="20" t="s">
        <v>7</v>
      </c>
      <c r="B32" s="18" t="s">
        <v>8</v>
      </c>
      <c r="C32" s="26">
        <f>C33+C38+C39+C37</f>
        <v>431247.6</v>
      </c>
      <c r="D32" s="26">
        <f>D33+D38+D39+D37</f>
        <v>456436</v>
      </c>
      <c r="E32" s="26">
        <f>E33+E38+E39+E37</f>
        <v>458354</v>
      </c>
    </row>
    <row r="33" spans="1:6" ht="125.25" customHeight="1">
      <c r="A33" s="33" t="s">
        <v>118</v>
      </c>
      <c r="B33" s="34" t="s">
        <v>52</v>
      </c>
      <c r="C33" s="29">
        <v>333588</v>
      </c>
      <c r="D33" s="24">
        <v>333588</v>
      </c>
      <c r="E33" s="24">
        <v>333588</v>
      </c>
      <c r="F33" s="14"/>
    </row>
    <row r="34" spans="1:5" ht="30.75" hidden="1">
      <c r="A34" s="21"/>
      <c r="B34" s="22" t="s">
        <v>2</v>
      </c>
      <c r="C34" s="29"/>
      <c r="D34" s="24"/>
      <c r="E34" s="24"/>
    </row>
    <row r="35" spans="1:5" ht="15" hidden="1">
      <c r="A35" s="21"/>
      <c r="B35" s="22" t="s">
        <v>3</v>
      </c>
      <c r="C35" s="29"/>
      <c r="D35" s="24"/>
      <c r="E35" s="24"/>
    </row>
    <row r="36" spans="1:5" ht="30.75" hidden="1">
      <c r="A36" s="21"/>
      <c r="B36" s="22" t="s">
        <v>4</v>
      </c>
      <c r="C36" s="29"/>
      <c r="D36" s="24"/>
      <c r="E36" s="24"/>
    </row>
    <row r="37" spans="1:5" ht="121.5" customHeight="1">
      <c r="A37" s="28" t="s">
        <v>119</v>
      </c>
      <c r="B37" s="35" t="s">
        <v>53</v>
      </c>
      <c r="C37" s="29">
        <v>226</v>
      </c>
      <c r="D37" s="24">
        <v>226</v>
      </c>
      <c r="E37" s="24">
        <v>226</v>
      </c>
    </row>
    <row r="38" spans="1:5" s="13" customFormat="1" ht="59.25" customHeight="1">
      <c r="A38" s="36" t="s">
        <v>120</v>
      </c>
      <c r="B38" s="37" t="s">
        <v>54</v>
      </c>
      <c r="C38" s="29">
        <f>953+45113</f>
        <v>46066</v>
      </c>
      <c r="D38" s="29">
        <v>47909</v>
      </c>
      <c r="E38" s="29">
        <v>49827</v>
      </c>
    </row>
    <row r="39" spans="1:5" s="13" customFormat="1" ht="120" customHeight="1">
      <c r="A39" s="38" t="s">
        <v>56</v>
      </c>
      <c r="B39" s="39" t="s">
        <v>55</v>
      </c>
      <c r="C39" s="29">
        <f>12500+62212.6-29045+5700</f>
        <v>51367.600000000006</v>
      </c>
      <c r="D39" s="29">
        <f>12500+62213</f>
        <v>74713</v>
      </c>
      <c r="E39" s="29">
        <f>12500+62213</f>
        <v>74713</v>
      </c>
    </row>
    <row r="40" spans="1:5" ht="49.5" customHeight="1">
      <c r="A40" s="20" t="s">
        <v>15</v>
      </c>
      <c r="B40" s="18" t="s">
        <v>16</v>
      </c>
      <c r="C40" s="27">
        <f>C41</f>
        <v>3632</v>
      </c>
      <c r="D40" s="27">
        <f>D41</f>
        <v>3632</v>
      </c>
      <c r="E40" s="27">
        <f>E41</f>
        <v>3632</v>
      </c>
    </row>
    <row r="41" spans="1:5" ht="40.5" customHeight="1">
      <c r="A41" s="21" t="s">
        <v>121</v>
      </c>
      <c r="B41" s="22" t="s">
        <v>13</v>
      </c>
      <c r="C41" s="29">
        <v>3632</v>
      </c>
      <c r="D41" s="24">
        <v>3632</v>
      </c>
      <c r="E41" s="24">
        <v>3632</v>
      </c>
    </row>
    <row r="42" spans="1:5" ht="54.75" customHeight="1">
      <c r="A42" s="16" t="s">
        <v>23</v>
      </c>
      <c r="B42" s="18" t="s">
        <v>24</v>
      </c>
      <c r="C42" s="27">
        <f>C44+C43</f>
        <v>110</v>
      </c>
      <c r="D42" s="27">
        <f>D44+D43</f>
        <v>110</v>
      </c>
      <c r="E42" s="27">
        <f>E44+E43</f>
        <v>110</v>
      </c>
    </row>
    <row r="43" spans="1:5" ht="54.75" customHeight="1">
      <c r="A43" s="33" t="s">
        <v>122</v>
      </c>
      <c r="B43" s="34" t="s">
        <v>57</v>
      </c>
      <c r="C43" s="29">
        <v>110</v>
      </c>
      <c r="D43" s="24">
        <v>110</v>
      </c>
      <c r="E43" s="24">
        <v>110</v>
      </c>
    </row>
    <row r="44" spans="1:5" ht="49.5" customHeight="1">
      <c r="A44" s="28" t="s">
        <v>123</v>
      </c>
      <c r="B44" s="37" t="s">
        <v>58</v>
      </c>
      <c r="C44" s="29">
        <v>0</v>
      </c>
      <c r="D44" s="24">
        <v>0</v>
      </c>
      <c r="E44" s="24">
        <v>0</v>
      </c>
    </row>
    <row r="45" spans="1:5" ht="43.5" customHeight="1">
      <c r="A45" s="20" t="s">
        <v>10</v>
      </c>
      <c r="B45" s="18" t="s">
        <v>25</v>
      </c>
      <c r="C45" s="27">
        <f>C46+C47+C48</f>
        <v>73579</v>
      </c>
      <c r="D45" s="27">
        <f>D46+D47+D48</f>
        <v>64179</v>
      </c>
      <c r="E45" s="27">
        <f>E46+E47+E48</f>
        <v>60856</v>
      </c>
    </row>
    <row r="46" spans="1:5" ht="135" customHeight="1">
      <c r="A46" s="40" t="s">
        <v>124</v>
      </c>
      <c r="B46" s="22" t="s">
        <v>107</v>
      </c>
      <c r="C46" s="29">
        <v>39741</v>
      </c>
      <c r="D46" s="24">
        <v>35290</v>
      </c>
      <c r="E46" s="24">
        <v>32828</v>
      </c>
    </row>
    <row r="47" spans="1:5" ht="87" customHeight="1">
      <c r="A47" s="40" t="s">
        <v>125</v>
      </c>
      <c r="B47" s="22" t="s">
        <v>104</v>
      </c>
      <c r="C47" s="29">
        <v>31018</v>
      </c>
      <c r="D47" s="24">
        <v>26829</v>
      </c>
      <c r="E47" s="24">
        <v>25968</v>
      </c>
    </row>
    <row r="48" spans="1:5" ht="136.5" customHeight="1">
      <c r="A48" s="40" t="s">
        <v>126</v>
      </c>
      <c r="B48" s="22" t="s">
        <v>103</v>
      </c>
      <c r="C48" s="29">
        <v>2820</v>
      </c>
      <c r="D48" s="24">
        <v>2060</v>
      </c>
      <c r="E48" s="24">
        <v>2060</v>
      </c>
    </row>
    <row r="49" spans="1:5" ht="73.5" customHeight="1">
      <c r="A49" s="16" t="s">
        <v>127</v>
      </c>
      <c r="B49" s="18" t="s">
        <v>102</v>
      </c>
      <c r="C49" s="27">
        <v>130</v>
      </c>
      <c r="D49" s="27">
        <v>130</v>
      </c>
      <c r="E49" s="27">
        <v>130</v>
      </c>
    </row>
    <row r="50" spans="1:5" ht="39" customHeight="1">
      <c r="A50" s="41" t="s">
        <v>50</v>
      </c>
      <c r="B50" s="42" t="s">
        <v>51</v>
      </c>
      <c r="C50" s="43">
        <f>C51</f>
        <v>703</v>
      </c>
      <c r="D50" s="43">
        <v>703</v>
      </c>
      <c r="E50" s="43">
        <v>703</v>
      </c>
    </row>
    <row r="51" spans="1:5" ht="33.75" customHeight="1">
      <c r="A51" s="44" t="s">
        <v>129</v>
      </c>
      <c r="B51" s="45" t="s">
        <v>128</v>
      </c>
      <c r="C51" s="46">
        <v>703</v>
      </c>
      <c r="D51" s="24">
        <v>703</v>
      </c>
      <c r="E51" s="24">
        <v>703</v>
      </c>
    </row>
    <row r="52" spans="1:5" ht="45.75" customHeight="1">
      <c r="A52" s="20" t="s">
        <v>30</v>
      </c>
      <c r="B52" s="18" t="s">
        <v>31</v>
      </c>
      <c r="C52" s="27">
        <f>C53</f>
        <v>5668293.800000001</v>
      </c>
      <c r="D52" s="27">
        <f>D53</f>
        <v>5436780.72</v>
      </c>
      <c r="E52" s="27">
        <f>E53</f>
        <v>5192344.140000001</v>
      </c>
    </row>
    <row r="53" spans="1:5" s="10" customFormat="1" ht="60" customHeight="1">
      <c r="A53" s="20" t="s">
        <v>27</v>
      </c>
      <c r="B53" s="47" t="s">
        <v>28</v>
      </c>
      <c r="C53" s="27">
        <f>C54+C55+C67+C77</f>
        <v>5668293.800000001</v>
      </c>
      <c r="D53" s="27">
        <f>D54+D55+D67+D77</f>
        <v>5436780.72</v>
      </c>
      <c r="E53" s="27">
        <f>E54+E55+E67+E77</f>
        <v>5192344.140000001</v>
      </c>
    </row>
    <row r="54" spans="1:5" ht="44.25" customHeight="1">
      <c r="A54" s="21" t="s">
        <v>105</v>
      </c>
      <c r="B54" s="48" t="s">
        <v>106</v>
      </c>
      <c r="C54" s="29">
        <v>2515</v>
      </c>
      <c r="D54" s="24">
        <v>2233</v>
      </c>
      <c r="E54" s="24">
        <v>0</v>
      </c>
    </row>
    <row r="55" spans="1:5" ht="59.25" customHeight="1">
      <c r="A55" s="49" t="s">
        <v>43</v>
      </c>
      <c r="B55" s="18" t="s">
        <v>32</v>
      </c>
      <c r="C55" s="27">
        <f>C56+C58+C60+C61+C62+C63+C64+C65+C66+C57</f>
        <v>2294361.8000000003</v>
      </c>
      <c r="D55" s="27">
        <f>D56+D58+D60+D61+D62+D63+D64+D65+D66+D57+D59</f>
        <v>2128855.7199999997</v>
      </c>
      <c r="E55" s="27">
        <f>E56+E58+E60+E61+E62+E63+E64+E65+E66+E57+E59</f>
        <v>1883589.1400000004</v>
      </c>
    </row>
    <row r="56" spans="1:5" ht="128.25" customHeight="1">
      <c r="A56" s="50" t="s">
        <v>68</v>
      </c>
      <c r="B56" s="22" t="s">
        <v>69</v>
      </c>
      <c r="C56" s="29">
        <f>129997+77169+45012</f>
        <v>252178</v>
      </c>
      <c r="D56" s="24">
        <v>171368</v>
      </c>
      <c r="E56" s="24">
        <v>174838</v>
      </c>
    </row>
    <row r="57" spans="1:5" ht="128.25" customHeight="1">
      <c r="A57" s="50" t="s">
        <v>94</v>
      </c>
      <c r="B57" s="22" t="s">
        <v>95</v>
      </c>
      <c r="C57" s="29">
        <f>147602.58+103620.61+110663.08</f>
        <v>361886.27</v>
      </c>
      <c r="D57" s="24">
        <v>223386.58</v>
      </c>
      <c r="E57" s="24">
        <v>290827.09</v>
      </c>
    </row>
    <row r="58" spans="1:5" ht="82.5" customHeight="1">
      <c r="A58" s="40" t="s">
        <v>70</v>
      </c>
      <c r="B58" s="15" t="s">
        <v>71</v>
      </c>
      <c r="C58" s="29">
        <v>1083</v>
      </c>
      <c r="D58" s="24">
        <v>843</v>
      </c>
      <c r="E58" s="24">
        <v>6124</v>
      </c>
    </row>
    <row r="59" spans="1:5" ht="82.5" customHeight="1">
      <c r="A59" s="40" t="s">
        <v>137</v>
      </c>
      <c r="B59" s="15" t="s">
        <v>138</v>
      </c>
      <c r="C59" s="29">
        <v>0</v>
      </c>
      <c r="D59" s="24">
        <v>38327.3</v>
      </c>
      <c r="E59" s="24">
        <v>8884.61</v>
      </c>
    </row>
    <row r="60" spans="1:5" ht="97.5" customHeight="1">
      <c r="A60" s="40" t="s">
        <v>67</v>
      </c>
      <c r="B60" s="15" t="s">
        <v>101</v>
      </c>
      <c r="C60" s="29">
        <v>449249.89</v>
      </c>
      <c r="D60" s="24">
        <v>320945.15</v>
      </c>
      <c r="E60" s="24">
        <v>616831.95</v>
      </c>
    </row>
    <row r="61" spans="1:5" ht="93.75" customHeight="1">
      <c r="A61" s="40" t="s">
        <v>59</v>
      </c>
      <c r="B61" s="15" t="s">
        <v>60</v>
      </c>
      <c r="C61" s="29">
        <v>2467.5</v>
      </c>
      <c r="D61" s="24">
        <v>2467.5</v>
      </c>
      <c r="E61" s="24">
        <v>2379.38</v>
      </c>
    </row>
    <row r="62" spans="1:5" ht="60" customHeight="1">
      <c r="A62" s="40" t="s">
        <v>65</v>
      </c>
      <c r="B62" s="15" t="s">
        <v>66</v>
      </c>
      <c r="C62" s="29">
        <v>0</v>
      </c>
      <c r="D62" s="24">
        <v>1784</v>
      </c>
      <c r="E62" s="24">
        <v>1783</v>
      </c>
    </row>
    <row r="63" spans="1:5" ht="60" customHeight="1">
      <c r="A63" s="40" t="s">
        <v>72</v>
      </c>
      <c r="B63" s="15" t="s">
        <v>73</v>
      </c>
      <c r="C63" s="29">
        <v>139253.99</v>
      </c>
      <c r="D63" s="24">
        <v>91226.7</v>
      </c>
      <c r="E63" s="24">
        <v>216663.44</v>
      </c>
    </row>
    <row r="64" spans="1:5" ht="60" customHeight="1">
      <c r="A64" s="40" t="s">
        <v>74</v>
      </c>
      <c r="B64" s="15" t="s">
        <v>75</v>
      </c>
      <c r="C64" s="29">
        <f>10000</f>
        <v>10000</v>
      </c>
      <c r="D64" s="24">
        <v>0</v>
      </c>
      <c r="E64" s="24">
        <v>0</v>
      </c>
    </row>
    <row r="65" spans="1:5" ht="59.25" customHeight="1">
      <c r="A65" s="50" t="s">
        <v>64</v>
      </c>
      <c r="B65" s="22" t="s">
        <v>63</v>
      </c>
      <c r="C65" s="51">
        <f>39347+17779+81581.6+95035+2181.08+1130.64+399338.75</f>
        <v>636393.0700000001</v>
      </c>
      <c r="D65" s="24">
        <f>22417+17006+109990+92471+128645.6+289583.2</f>
        <v>660112.8</v>
      </c>
      <c r="E65" s="24">
        <f>3865+148800.12</f>
        <v>152665.12</v>
      </c>
    </row>
    <row r="66" spans="1:5" ht="58.5" customHeight="1">
      <c r="A66" s="50" t="s">
        <v>61</v>
      </c>
      <c r="B66" s="22" t="s">
        <v>62</v>
      </c>
      <c r="C66" s="29">
        <f>1680+2082+1118+22332.5+2572+9729+55200.37+264+5321+77899+2795+1488+3595+2490+14550+2116+27075.48+30380+12235.9+62492.55+72134.28+32300</f>
        <v>441850.07999999996</v>
      </c>
      <c r="D66" s="24">
        <f>94242.39+2166+2254+14745+2600+9729+355915.7+264+19466+63146+3627+11978+1762.44+4471.16+32028</f>
        <v>618394.6900000001</v>
      </c>
      <c r="E66" s="24">
        <f>180776.3+2252+4503+11645+1000+9729+264+19466+63146+3689+11618+84473+6046.7+13984.55</f>
        <v>412592.55</v>
      </c>
    </row>
    <row r="67" spans="1:10" ht="44.25" customHeight="1">
      <c r="A67" s="17" t="s">
        <v>42</v>
      </c>
      <c r="B67" s="18" t="s">
        <v>33</v>
      </c>
      <c r="C67" s="27">
        <f>C69+C70+C71+C76+C68+C74+C73+C72+C75</f>
        <v>3360917</v>
      </c>
      <c r="D67" s="27">
        <f>D69+D70+D71+D76+D68+D74+D73+D72+D75</f>
        <v>3304692</v>
      </c>
      <c r="E67" s="27">
        <f>E69+E70+E71+E76+E68+E74+E73+E72+E75</f>
        <v>3306755</v>
      </c>
      <c r="G67" s="54">
        <f>C55+C67+C77</f>
        <v>5665778.800000001</v>
      </c>
      <c r="H67" s="54">
        <f>D55+D67+D77</f>
        <v>5434547.72</v>
      </c>
      <c r="I67" s="54">
        <f>E55+E67+E77</f>
        <v>5192344.140000001</v>
      </c>
      <c r="J67" s="54">
        <f>F55+F67+F77</f>
        <v>0</v>
      </c>
    </row>
    <row r="68" spans="1:5" ht="62.25" customHeight="1">
      <c r="A68" s="33" t="s">
        <v>82</v>
      </c>
      <c r="B68" s="22" t="s">
        <v>83</v>
      </c>
      <c r="C68" s="29">
        <v>98937</v>
      </c>
      <c r="D68" s="24">
        <v>105646</v>
      </c>
      <c r="E68" s="24">
        <v>109629</v>
      </c>
    </row>
    <row r="69" spans="1:5" ht="69" customHeight="1">
      <c r="A69" s="28" t="s">
        <v>76</v>
      </c>
      <c r="B69" s="22" t="s">
        <v>77</v>
      </c>
      <c r="C69" s="29">
        <f>1215+113674+9757+6192+8648+632+4742+3793+2986</f>
        <v>151639</v>
      </c>
      <c r="D69" s="24">
        <v>219297</v>
      </c>
      <c r="E69" s="24">
        <v>219322</v>
      </c>
    </row>
    <row r="70" spans="1:5" ht="113.25" customHeight="1">
      <c r="A70" s="28" t="s">
        <v>78</v>
      </c>
      <c r="B70" s="22" t="s">
        <v>79</v>
      </c>
      <c r="C70" s="29">
        <v>76204</v>
      </c>
      <c r="D70" s="24">
        <v>0</v>
      </c>
      <c r="E70" s="24">
        <v>0</v>
      </c>
    </row>
    <row r="71" spans="1:5" ht="95.25" customHeight="1">
      <c r="A71" s="28" t="s">
        <v>84</v>
      </c>
      <c r="B71" s="22" t="s">
        <v>85</v>
      </c>
      <c r="C71" s="29">
        <v>81304</v>
      </c>
      <c r="D71" s="24">
        <v>40652</v>
      </c>
      <c r="E71" s="24">
        <v>35870</v>
      </c>
    </row>
    <row r="72" spans="1:5" ht="95.25" customHeight="1">
      <c r="A72" s="28" t="s">
        <v>90</v>
      </c>
      <c r="B72" s="22" t="s">
        <v>91</v>
      </c>
      <c r="C72" s="29">
        <v>3</v>
      </c>
      <c r="D72" s="24">
        <v>4</v>
      </c>
      <c r="E72" s="24">
        <v>1739</v>
      </c>
    </row>
    <row r="73" spans="1:5" ht="153" customHeight="1">
      <c r="A73" s="28" t="s">
        <v>86</v>
      </c>
      <c r="B73" s="22" t="s">
        <v>87</v>
      </c>
      <c r="C73" s="29">
        <v>1102</v>
      </c>
      <c r="D73" s="24">
        <v>0</v>
      </c>
      <c r="E73" s="24">
        <v>1102</v>
      </c>
    </row>
    <row r="74" spans="1:5" ht="110.25" customHeight="1">
      <c r="A74" s="28" t="s">
        <v>88</v>
      </c>
      <c r="B74" s="52" t="s">
        <v>89</v>
      </c>
      <c r="C74" s="51">
        <v>1102</v>
      </c>
      <c r="D74" s="24">
        <v>0</v>
      </c>
      <c r="E74" s="24">
        <v>0</v>
      </c>
    </row>
    <row r="75" spans="1:5" ht="70.5" customHeight="1">
      <c r="A75" s="28" t="s">
        <v>92</v>
      </c>
      <c r="B75" s="52" t="s">
        <v>93</v>
      </c>
      <c r="C75" s="51">
        <v>1720</v>
      </c>
      <c r="D75" s="24">
        <v>0</v>
      </c>
      <c r="E75" s="24">
        <v>0</v>
      </c>
    </row>
    <row r="76" spans="1:5" ht="37.5" customHeight="1">
      <c r="A76" s="28" t="s">
        <v>80</v>
      </c>
      <c r="B76" s="22" t="s">
        <v>81</v>
      </c>
      <c r="C76" s="29">
        <f>36683+1879387+1009768+4720+18348</f>
        <v>2948906</v>
      </c>
      <c r="D76" s="24">
        <f>2948836-1535-8208</f>
        <v>2939093</v>
      </c>
      <c r="E76" s="24">
        <f>2948836-1535-8208</f>
        <v>2939093</v>
      </c>
    </row>
    <row r="77" spans="1:5" ht="41.25" customHeight="1">
      <c r="A77" s="17" t="s">
        <v>45</v>
      </c>
      <c r="B77" s="18" t="s">
        <v>44</v>
      </c>
      <c r="C77" s="19">
        <f>C78+C79</f>
        <v>10500</v>
      </c>
      <c r="D77" s="19">
        <f>D78+D79</f>
        <v>1000</v>
      </c>
      <c r="E77" s="19">
        <f>E78+E79</f>
        <v>2000</v>
      </c>
    </row>
    <row r="78" spans="1:5" ht="55.5" customHeight="1">
      <c r="A78" s="28" t="s">
        <v>97</v>
      </c>
      <c r="B78" s="45" t="s">
        <v>96</v>
      </c>
      <c r="C78" s="23">
        <v>10000</v>
      </c>
      <c r="D78" s="24">
        <v>0</v>
      </c>
      <c r="E78" s="24">
        <v>0</v>
      </c>
    </row>
    <row r="79" spans="1:5" ht="57.75" customHeight="1">
      <c r="A79" s="28" t="s">
        <v>98</v>
      </c>
      <c r="B79" s="22" t="s">
        <v>99</v>
      </c>
      <c r="C79" s="23">
        <v>500</v>
      </c>
      <c r="D79" s="24">
        <v>1000</v>
      </c>
      <c r="E79" s="24">
        <v>2000</v>
      </c>
    </row>
    <row r="80" spans="1:5" ht="28.5" customHeight="1">
      <c r="A80" s="33"/>
      <c r="B80" s="53" t="s">
        <v>29</v>
      </c>
      <c r="C80" s="27">
        <f>C14+C52</f>
        <v>10931455.4</v>
      </c>
      <c r="D80" s="27">
        <f>D14+D52</f>
        <v>10877040.719999999</v>
      </c>
      <c r="E80" s="27">
        <f>E14+E52</f>
        <v>10848697.14</v>
      </c>
    </row>
    <row r="81" ht="1.5" customHeight="1">
      <c r="C81" s="5"/>
    </row>
    <row r="82" spans="1:3" ht="19.5" customHeight="1">
      <c r="A82" s="57"/>
      <c r="B82" s="57"/>
      <c r="C82" s="57"/>
    </row>
    <row r="83" spans="1:3" ht="27" customHeight="1">
      <c r="A83" s="58"/>
      <c r="B83" s="58"/>
      <c r="C83" s="58"/>
    </row>
    <row r="84" spans="1:3" ht="32.25" customHeight="1">
      <c r="A84" s="57"/>
      <c r="B84" s="57"/>
      <c r="C84" s="57"/>
    </row>
    <row r="87" ht="15">
      <c r="C87" s="7"/>
    </row>
    <row r="88" ht="15">
      <c r="C88" s="7"/>
    </row>
    <row r="130" ht="14.25" customHeight="1"/>
    <row r="131" ht="0.75" customHeight="1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2.25" customHeight="1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0.75" customHeight="1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0.75" customHeight="1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0.75" customHeight="1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0.75" customHeight="1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0.75" customHeight="1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2.25" customHeight="1" hidden="1"/>
    <row r="282" ht="15" hidden="1"/>
    <row r="283" ht="15" hidden="1"/>
    <row r="284" ht="15" hidden="1"/>
    <row r="285" ht="15" hidden="1"/>
    <row r="286" ht="15" hidden="1"/>
    <row r="287" ht="0.75" customHeight="1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0.75" customHeight="1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8" customHeight="1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0.75" customHeight="1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2.25" customHeight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0.75" customHeight="1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</sheetData>
  <sheetProtection/>
  <mergeCells count="8">
    <mergeCell ref="A9:E9"/>
    <mergeCell ref="D11:E11"/>
    <mergeCell ref="A84:C84"/>
    <mergeCell ref="A82:C82"/>
    <mergeCell ref="A83:C83"/>
    <mergeCell ref="A11:A12"/>
    <mergeCell ref="B11:B12"/>
    <mergeCell ref="C11:C12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60" r:id="rId1"/>
  <headerFooter alignWithMargins="0">
    <oddHeader>&amp;C&amp;P</oddHeader>
    <oddFooter>&amp;L182/мз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2019-12-19T08:56:30Z</cp:lastPrinted>
  <dcterms:created xsi:type="dcterms:W3CDTF">2004-01-05T10:01:36Z</dcterms:created>
  <dcterms:modified xsi:type="dcterms:W3CDTF">2019-12-23T09:05:08Z</dcterms:modified>
  <cp:category/>
  <cp:version/>
  <cp:contentType/>
  <cp:contentStatus/>
</cp:coreProperties>
</file>