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8460" windowHeight="6288" tabRatio="601" activeTab="0"/>
  </bookViews>
  <sheets>
    <sheet name="Проект 2019" sheetId="1" r:id="rId1"/>
  </sheets>
  <definedNames>
    <definedName name="_xlnm.Print_Area" localSheetId="0">'Проект 2019'!$A$1:$C$90</definedName>
  </definedNames>
  <calcPr fullCalcOnLoad="1"/>
</workbook>
</file>

<file path=xl/sharedStrings.xml><?xml version="1.0" encoding="utf-8"?>
<sst xmlns="http://schemas.openxmlformats.org/spreadsheetml/2006/main" count="155" uniqueCount="149">
  <si>
    <t>Налог на доходы  физических лиц</t>
  </si>
  <si>
    <t>НАЛОГИ НА СОВОКУПНЫЙ ДОХОД</t>
  </si>
  <si>
    <t>Арендная плата за земли сельскохозяйственного назначения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</si>
  <si>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</si>
  <si>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</si>
  <si>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Единый налог на вмененный доход для отдельных видов деятельности</t>
  </si>
  <si>
    <t>Единый сельскохозяйственный налог</t>
  </si>
  <si>
    <t>000 1 05 00000 00 0000 000</t>
  </si>
  <si>
    <t>000 1 11 00000 00 0000 000</t>
  </si>
  <si>
    <t xml:space="preserve">000 1 11 05010 00 0000 120 </t>
  </si>
  <si>
    <t xml:space="preserve">000 1 16 00000 00 0000 000 </t>
  </si>
  <si>
    <t>000 1 01 02000 01 0000 110</t>
  </si>
  <si>
    <t>ДОХОДЫ ОТ ИСПОЛЬЗОВАНИЯ ИМУЩЕСТВА, НАХОДЯЩЕГОСЯ  В ГОСУДАРСТВЕННОЙ И МУНИЦИПАЛЬНОЙ СОБСТВЕННОСТИ</t>
  </si>
  <si>
    <t>000 1 00 00000 00 0000 000</t>
  </si>
  <si>
    <t xml:space="preserve">000 1 14 00000 00 0000 000 </t>
  </si>
  <si>
    <t>ГОСУДАРСТВЕННАЯ ПОШЛИНА</t>
  </si>
  <si>
    <t xml:space="preserve">000 1 08 00000 00 0000 000  </t>
  </si>
  <si>
    <t xml:space="preserve">000 1 05 03000 01 0000 110 </t>
  </si>
  <si>
    <t>Плата за негативное воздействие на окружающую среду</t>
  </si>
  <si>
    <t>000 1 12 01000 01 0000 120</t>
  </si>
  <si>
    <t>000 1 14 02000 00 0000 000</t>
  </si>
  <si>
    <t>000  108 03010 01 0000 110</t>
  </si>
  <si>
    <t>000  108 07150 01 0000 110</t>
  </si>
  <si>
    <t>Государственная пошлина за выдачу разрешения на установку рекламной конструкции</t>
  </si>
  <si>
    <t>000 1 12 00000 00 0000 000</t>
  </si>
  <si>
    <t>ПЛАТЕЖИ ПРИ ПОЛЬЗОВАНИИ ПРИРОДНЫМИ РЕСУРСАМИ</t>
  </si>
  <si>
    <t xml:space="preserve">Наименования </t>
  </si>
  <si>
    <t>Коды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</si>
  <si>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 )</t>
  </si>
  <si>
    <t>000 1 14 06010 00 0000 430</t>
  </si>
  <si>
    <t>ШТРАФЫ, САНКЦИИ, ВОЗМЕЩЕНИЕ УЩЕРБА</t>
  </si>
  <si>
    <t>НАЛОГОВЫЕ ДОХОДЫ</t>
  </si>
  <si>
    <t>НЕНАЛОГОВЫЕ ДОХОДЫ</t>
  </si>
  <si>
    <t>000 1 05 01000 00 0000 110</t>
  </si>
  <si>
    <t>НАЛОГОВЫЕ  И НЕНАЛОГОВЫЕ ДОХОДЫ</t>
  </si>
  <si>
    <t>000 1 13 00000 00 0000 000</t>
  </si>
  <si>
    <t>ДОХОДЫ ОТ ОКАЗАНИЯ ПЛАТНЫХ  УСЛУГ И КОМПЕНСАЦИИ ЗАТРАТ ГОСУДАРСТВА</t>
  </si>
  <si>
    <t>ДОХОДЫ ОТ ПРОДАЖИ МАТЕРИАЛЬНЫХ И НЕМАТЕРИАЛЬНЫХ АКТИВОВ</t>
  </si>
  <si>
    <t>Налог, взимаемый в связи с применением упрощенной системы налогооблажения</t>
  </si>
  <si>
    <t>Налог, взимаемый в виде стоимости патента в связи с применением упрощенной системы налогообложения</t>
  </si>
  <si>
    <t xml:space="preserve">000 2 02 00000 00 0000 000 </t>
  </si>
  <si>
    <t>БЕЗВОЗМЕЗДНЫЕ ПОСТУПЛЕНИЯ ОТ ДРУГИХ  БЮДЖЕТОВ БЮДЖЕТНОЙ СИСТЕМЫ РОССИЙСКОЙ ФЕДЕРАЦИИ</t>
  </si>
  <si>
    <t xml:space="preserve">Всего доходов </t>
  </si>
  <si>
    <t xml:space="preserve">000 1 05 02000 02 0000 110 </t>
  </si>
  <si>
    <t>Сумма</t>
  </si>
  <si>
    <t>Прочие доходы от использования имущества</t>
  </si>
  <si>
    <t>000 1 11 09000 00 0000 120</t>
  </si>
  <si>
    <t xml:space="preserve">000 1 11 05070 00 0000 120  </t>
  </si>
  <si>
    <t>000 2 00 00000 00 0000 000</t>
  </si>
  <si>
    <t>БЕЗВОЗМЕЗДНЫЕ ПОСТУПЛЕНИЯ</t>
  </si>
  <si>
    <t xml:space="preserve">Субсидии  бюджетам субъектов Российской Федерации и муниципальных образований (межбюджетные субсидии) </t>
  </si>
  <si>
    <t xml:space="preserve">Субвенции  бюджетам субъектов Российской Федерации и муниципальных образований  </t>
  </si>
  <si>
    <t>Приложение №1</t>
  </si>
  <si>
    <t xml:space="preserve">Сергиево-Посадского </t>
  </si>
  <si>
    <t>муниципального района</t>
  </si>
  <si>
    <t>Московской области</t>
  </si>
  <si>
    <t xml:space="preserve">Доходы от продажи земельных участков, государственная собственность на которые не разграничена </t>
  </si>
  <si>
    <t>Доходы от сдачи в аренду имущества, составляющие государственную (муниципальную) казну (за исключением земельных участков)</t>
  </si>
  <si>
    <t>Доходы, получаемые в виде арендной платы за земельные участки, государственная собственность на которые не раграничена, а также средства от продажи права на заключение договоров аренды указанных  земельных участков</t>
  </si>
  <si>
    <t>000 105 04020 02 0000 110</t>
  </si>
  <si>
    <t>к решению Совета депутатов</t>
  </si>
  <si>
    <t>000 1 03 02000 01 0000 110</t>
  </si>
  <si>
    <t>тыс.руб.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</si>
  <si>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</si>
  <si>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</si>
  <si>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</si>
  <si>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муниципальных районов</t>
  </si>
  <si>
    <t xml:space="preserve">Доходы от реализации имущества, находящегося в государственной и муниципальной собственности (за исключением имущества автономных учрежденийа также имущества государственных и муниципальных унитарных предприятий, в том числе казенных) </t>
  </si>
  <si>
    <t>000 1 13 01995 00 0000 130</t>
  </si>
  <si>
    <t>000 1 01 02000 00 0000 110</t>
  </si>
  <si>
    <t>Налог на доходы физических лиц в виде фиксированных  авансовых платежей с доходов, полученных физическими лицами  являющимися иностранными гражданми , осуществляющими трудовую деятельность по найму  у физических лиц на основании патентов в соответсвиии со статьей 227.1 НК РФ</t>
  </si>
  <si>
    <t>Прочие доходы от оказания платных услуг (работ) получателями средств бюджетов муниципального района</t>
  </si>
  <si>
    <t>Дотации бюджетам муниципальных районов на выравнивание бюджетной обеспеченности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</si>
  <si>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</si>
  <si>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</si>
  <si>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</si>
  <si>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субсидии бюджетам муниципальных районов </t>
  </si>
  <si>
    <t xml:space="preserve">000 1 11 05025 05 0000 120 </t>
  </si>
  <si>
    <t>Поступление доходов в бюджет Сергиево-Посадского муниципального района на 2019 год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</si>
  <si>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</si>
  <si>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 xml:space="preserve">Субвенции бюджетам муниципальных
районов на осуществление полномочий по обеспечению жильем отдельных категорий граждан, установленных Федеральным законом от 24 ноября 1995 года №181-ФЗ «О социальной защите инвалидов в Российской Федерации»
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</si>
  <si>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</si>
  <si>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929 2 02 29999 05 0000 150</t>
  </si>
  <si>
    <t xml:space="preserve">  000 2 02 30000 00 0000 150</t>
  </si>
  <si>
    <t>929 2 02 30022 05 0000 150</t>
  </si>
  <si>
    <t>929 2 02 30024 05 0000 150</t>
  </si>
  <si>
    <t>929 2 02 30029 05 0000 150</t>
  </si>
  <si>
    <t>929 202 35082 05 0000 150</t>
  </si>
  <si>
    <t>929 2 02 35134 05 0000 150</t>
  </si>
  <si>
    <t>929 202 35176 05 0000 150</t>
  </si>
  <si>
    <t>929 2 02 39999 05 0000 150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</si>
  <si>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</si>
  <si>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929 2 02 20302 05 0000 150</t>
  </si>
  <si>
    <t>000 101 02040 01 0000 110</t>
  </si>
  <si>
    <t>000 1 14 06313 00 0000 430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</si>
  <si>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городских, сельских поселений и межселенных территорий муниципальных районов</t>
  </si>
  <si>
    <t>929 2 02 27112 05 0000 150</t>
  </si>
  <si>
    <t xml:space="preserve">  000 2 02 20000 00 0000 150</t>
  </si>
  <si>
    <t>000 2 02 15001 05 0000 150</t>
  </si>
  <si>
    <t>от 11.12.2018 №46/02-МЗ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</si>
  <si>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</si>
  <si>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(в части исполнения бюджетов поселений)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</si>
  <si>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(в части осуществления дорожной деятельности)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</si>
  <si>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(в части осуществления деятельности в сфере закупок)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</si>
  <si>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(в части осуществления финансового контроля)</t>
  </si>
  <si>
    <t>Прочие межбюджетные трансферты, передаваемые бюджетам муниципальных районов</t>
  </si>
  <si>
    <r>
      <t xml:space="preserve">Прочие межбюджетные трансферты, передаваемые бюджетам муниципальных районов </t>
    </r>
    <r>
      <rPr>
        <b/>
        <sz val="12"/>
        <rFont val="Times New Roman"/>
        <family val="1"/>
      </rPr>
      <t>(городское поселение Сергиев Посад - в рамках организации осуществления закупок товаров, работ, услуг для нужд городского поселения)</t>
    </r>
  </si>
  <si>
    <r>
      <t xml:space="preserve">Прочие межбюджетные трансферты, передаваемые бюджетам муниципальных районов </t>
    </r>
    <r>
      <rPr>
        <b/>
        <sz val="12"/>
        <rFont val="Times New Roman"/>
        <family val="1"/>
      </rPr>
      <t>(городское поселение Сергиев Посад - в рамках осуществления дорожной деятельности)</t>
    </r>
  </si>
  <si>
    <r>
      <t xml:space="preserve">Прочие межбюджетные трансферты, передаваемые бюджетам муниципальных районов </t>
    </r>
    <r>
      <rPr>
        <b/>
        <sz val="12"/>
        <rFont val="Times New Roman"/>
        <family val="1"/>
      </rPr>
      <t>(городское поселение Сергиев Посад - для обеспечения жителей городского поселения услугами торговли и бытового обслуживания)</t>
    </r>
  </si>
  <si>
    <r>
      <t xml:space="preserve">Прочие межбюджетные трансферты, передаваемые бюджетам муниципальных районов </t>
    </r>
    <r>
      <rPr>
        <b/>
        <sz val="12"/>
        <rFont val="Times New Roman"/>
        <family val="1"/>
      </rPr>
      <t>(городское поселение Сергиев Посад - для организации ритуальных услуг и содержания мест захоронений в границах населенных пунктов городского поселения)</t>
    </r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</si>
  <si>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</si>
  <si>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</si>
  <si>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r>
      <t xml:space="preserve">Прочие межбюджетные трансферты, передаваемые бюджетам муниципальных районов </t>
    </r>
    <r>
      <rPr>
        <b/>
        <sz val="12"/>
        <rFont val="Times New Roman"/>
        <family val="1"/>
      </rPr>
      <t>(городское поселение Сергиев Посад - в рамках создания условий для развития малого и среднего предпринимательства на территории городского поселения)</t>
    </r>
  </si>
  <si>
    <t>Доходы бюджетов муниципальных районов от возврата бюджетными учреждениями остатков субсидий прошлых лет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</si>
  <si>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</si>
  <si>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муниципальных районов на поддержку образования для детей с ограниченными возможностями здоровья</t>
  </si>
  <si>
    <t xml:space="preserve"> 929 202 25169 05 0000 150</t>
  </si>
  <si>
    <t>929 202 25187 05 0000 150</t>
  </si>
  <si>
    <t>929 2 02 20216 05 0000 150</t>
  </si>
  <si>
    <t xml:space="preserve">Субсидии бюджетам муниципальных
районов на реализацию мероприятий по
обеспечению жильем молодых семей
</t>
  </si>
  <si>
    <t>929 2 02 25497 05 0000 150</t>
  </si>
  <si>
    <t>929 2 02 40014 05 0000 150</t>
  </si>
  <si>
    <t>929 2 02 40014 05 0001 150</t>
  </si>
  <si>
    <t>929 2 02 40014 05 0002 150</t>
  </si>
  <si>
    <t>929 2 02 40014 05 0003 150</t>
  </si>
  <si>
    <t>929 2 02 40014 05 0004 150</t>
  </si>
  <si>
    <t>000 2 02 40000 00 0000 150</t>
  </si>
  <si>
    <t>Субсидии бюджетам муниципальных районов на реализацию мероприятий по устойчивому развитию сельских территорий</t>
  </si>
  <si>
    <t>929 2 02 25567 05 0000 150</t>
  </si>
  <si>
    <t xml:space="preserve"> 929 202 25210 05 0000 150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</si>
  <si>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</si>
  <si>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929 2 18 05010 05 0000 150</t>
  </si>
  <si>
    <r>
      <t xml:space="preserve">Прочие межбюджетные трансферты, передаваемые бюджетам муниципальных районов </t>
    </r>
    <r>
      <rPr>
        <b/>
        <sz val="12"/>
        <rFont val="Times New Roman"/>
        <family val="1"/>
      </rPr>
      <t xml:space="preserve">(городское поселение Сергиев Посад - в рамках организации благоустройства  территории городского поселения </t>
    </r>
  </si>
  <si>
    <t>Проценты, полученные от представления бюджетных кредитов внутри страны за счет средств бюджетов муниципальных районов</t>
  </si>
  <si>
    <t>000 1 11 03050 05 0000 120</t>
  </si>
  <si>
    <t>000 1 13 02995 00 0000 130</t>
  </si>
  <si>
    <t>Прочие доходы от компенсации затрат бюджетов муниципальных районов</t>
  </si>
  <si>
    <t>929 2 02 49999 05 0000 150</t>
  </si>
  <si>
    <t>929 2 02 49999 05 0001 150</t>
  </si>
  <si>
    <t>929 2 02 49999 05 0002 150</t>
  </si>
  <si>
    <t>929 2 02 49999 05 0007 150</t>
  </si>
  <si>
    <t>929 2 02 49999 05 0008 150</t>
  </si>
  <si>
    <t>929 2 02 49999 05 0009 150</t>
  </si>
  <si>
    <t>929 2 02 49999 05 0010 150</t>
  </si>
  <si>
    <t>929 2 19 05 000 05 0000 150</t>
  </si>
  <si>
    <t>929 2 02 35120 05 0000 150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</si>
  <si>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</si>
  <si>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от ________№_____</t>
  </si>
  <si>
    <t>городского округа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</si>
</sst>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_)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Courier"/>
      <family val="3"/>
    </font>
    <font>
      <b/>
      <sz val="13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178" fontId="7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173" fontId="5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2" fontId="5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indent="15"/>
    </xf>
    <xf numFmtId="0" fontId="5" fillId="0" borderId="0" xfId="0" applyFont="1" applyAlignment="1">
      <alignment horizontal="left"/>
    </xf>
    <xf numFmtId="0" fontId="5" fillId="33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Alignment="1">
      <alignment/>
    </xf>
    <xf numFmtId="3" fontId="6" fillId="35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justify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72" fontId="8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vertical="center" wrapText="1"/>
    </xf>
    <xf numFmtId="2" fontId="5" fillId="0" borderId="10" xfId="0" applyNumberFormat="1" applyFont="1" applyBorder="1" applyAlignment="1">
      <alignment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7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view="pageBreakPreview" zoomScale="75" zoomScaleSheetLayoutView="75" workbookViewId="0" topLeftCell="A1">
      <selection activeCell="D29" sqref="D29:K90"/>
    </sheetView>
  </sheetViews>
  <sheetFormatPr defaultColWidth="9.125" defaultRowHeight="12.75"/>
  <cols>
    <col min="1" max="1" width="32.50390625" style="11" customWidth="1"/>
    <col min="2" max="2" width="49.00390625" style="1" customWidth="1"/>
    <col min="3" max="3" width="28.50390625" style="1" customWidth="1"/>
    <col min="4" max="4" width="9.125" style="1" customWidth="1"/>
    <col min="5" max="5" width="14.125" style="1" customWidth="1"/>
    <col min="6" max="16384" width="9.125" style="1" customWidth="1"/>
  </cols>
  <sheetData>
    <row r="1" ht="15">
      <c r="C1" s="19" t="s">
        <v>52</v>
      </c>
    </row>
    <row r="2" ht="15">
      <c r="C2" s="19" t="s">
        <v>60</v>
      </c>
    </row>
    <row r="3" ht="15">
      <c r="C3" s="19" t="s">
        <v>53</v>
      </c>
    </row>
    <row r="4" ht="15">
      <c r="C4" s="19" t="s">
        <v>148</v>
      </c>
    </row>
    <row r="5" ht="15">
      <c r="C5" s="19" t="s">
        <v>55</v>
      </c>
    </row>
    <row r="6" ht="15">
      <c r="C6" s="19" t="s">
        <v>147</v>
      </c>
    </row>
    <row r="8" ht="15">
      <c r="C8" s="19" t="s">
        <v>52</v>
      </c>
    </row>
    <row r="9" ht="15">
      <c r="C9" s="19" t="s">
        <v>60</v>
      </c>
    </row>
    <row r="10" ht="15">
      <c r="C10" s="19" t="s">
        <v>53</v>
      </c>
    </row>
    <row r="11" ht="15">
      <c r="C11" s="19" t="s">
        <v>54</v>
      </c>
    </row>
    <row r="12" ht="15">
      <c r="C12" s="19" t="s">
        <v>55</v>
      </c>
    </row>
    <row r="13" ht="15">
      <c r="C13" s="19" t="s">
        <v>99</v>
      </c>
    </row>
    <row r="14" spans="1:3" ht="13.5" customHeight="1">
      <c r="A14" s="2"/>
      <c r="B14" s="18"/>
      <c r="C14" s="18"/>
    </row>
    <row r="15" spans="1:3" ht="22.5" customHeight="1">
      <c r="A15" s="54" t="s">
        <v>78</v>
      </c>
      <c r="B15" s="54"/>
      <c r="C15" s="54"/>
    </row>
    <row r="16" spans="2:3" ht="17.25" customHeight="1">
      <c r="B16" s="4"/>
      <c r="C16" s="15" t="s">
        <v>62</v>
      </c>
    </row>
    <row r="17" spans="1:3" s="3" customFormat="1" ht="39.75" customHeight="1">
      <c r="A17" s="8" t="s">
        <v>27</v>
      </c>
      <c r="B17" s="8" t="s">
        <v>26</v>
      </c>
      <c r="C17" s="8" t="s">
        <v>44</v>
      </c>
    </row>
    <row r="18" spans="1:3" s="3" customFormat="1" ht="18" customHeight="1">
      <c r="A18" s="8">
        <v>1</v>
      </c>
      <c r="B18" s="8">
        <v>2</v>
      </c>
      <c r="C18" s="8">
        <v>3</v>
      </c>
    </row>
    <row r="19" spans="1:3" s="3" customFormat="1" ht="36" customHeight="1">
      <c r="A19" s="8"/>
      <c r="B19" s="35" t="s">
        <v>34</v>
      </c>
      <c r="C19" s="27">
        <f>C20+C33</f>
        <v>2874813.9</v>
      </c>
    </row>
    <row r="20" spans="1:3" s="3" customFormat="1" ht="33" customHeight="1">
      <c r="A20" s="8" t="s">
        <v>13</v>
      </c>
      <c r="B20" s="35" t="s">
        <v>31</v>
      </c>
      <c r="C20" s="27">
        <f>C21+C24+C25+C30</f>
        <v>2592877.3</v>
      </c>
    </row>
    <row r="21" spans="1:3" ht="33" customHeight="1">
      <c r="A21" s="13" t="s">
        <v>69</v>
      </c>
      <c r="B21" s="35" t="s">
        <v>0</v>
      </c>
      <c r="C21" s="27">
        <f>C22+C23</f>
        <v>1915228.1</v>
      </c>
    </row>
    <row r="22" spans="1:3" ht="33" customHeight="1">
      <c r="A22" s="12" t="s">
        <v>11</v>
      </c>
      <c r="B22" s="26" t="s">
        <v>0</v>
      </c>
      <c r="C22" s="28">
        <f>1729522+267+137426-6261.9</f>
        <v>1860953.1</v>
      </c>
    </row>
    <row r="23" spans="1:15" ht="120" customHeight="1">
      <c r="A23" s="12" t="s">
        <v>93</v>
      </c>
      <c r="B23" s="26" t="s">
        <v>70</v>
      </c>
      <c r="C23" s="28">
        <v>54275</v>
      </c>
      <c r="D23" s="52"/>
      <c r="E23" s="52"/>
      <c r="F23" s="52"/>
      <c r="G23" s="52"/>
      <c r="H23" s="6"/>
      <c r="I23" s="6"/>
      <c r="J23" s="6"/>
      <c r="K23" s="33"/>
      <c r="L23" s="6"/>
      <c r="M23" s="6"/>
      <c r="N23" s="6"/>
      <c r="O23" s="6"/>
    </row>
    <row r="24" spans="1:3" ht="53.25" customHeight="1">
      <c r="A24" s="13" t="s">
        <v>61</v>
      </c>
      <c r="B24" s="35" t="s">
        <v>74</v>
      </c>
      <c r="C24" s="31">
        <v>37344</v>
      </c>
    </row>
    <row r="25" spans="1:3" ht="28.5" customHeight="1">
      <c r="A25" s="13" t="s">
        <v>7</v>
      </c>
      <c r="B25" s="35" t="s">
        <v>1</v>
      </c>
      <c r="C25" s="29">
        <f>C26+C27+C28+C29</f>
        <v>605683.2</v>
      </c>
    </row>
    <row r="26" spans="1:6" ht="42" customHeight="1">
      <c r="A26" s="14" t="s">
        <v>33</v>
      </c>
      <c r="B26" s="26" t="s">
        <v>38</v>
      </c>
      <c r="C26" s="30">
        <f>444200-6365+6114.2+2321</f>
        <v>446270.2</v>
      </c>
      <c r="D26" s="41"/>
      <c r="E26" s="41"/>
      <c r="F26" s="6"/>
    </row>
    <row r="27" spans="1:6" ht="42" customHeight="1">
      <c r="A27" s="12" t="s">
        <v>43</v>
      </c>
      <c r="B27" s="26" t="s">
        <v>5</v>
      </c>
      <c r="C27" s="30">
        <v>103914</v>
      </c>
      <c r="D27" s="6"/>
      <c r="E27" s="41"/>
      <c r="F27" s="6"/>
    </row>
    <row r="28" spans="1:3" ht="30.75" customHeight="1">
      <c r="A28" s="12" t="s">
        <v>17</v>
      </c>
      <c r="B28" s="26" t="s">
        <v>6</v>
      </c>
      <c r="C28" s="30">
        <f>720+42</f>
        <v>762</v>
      </c>
    </row>
    <row r="29" spans="1:3" ht="53.25" customHeight="1">
      <c r="A29" s="21" t="s">
        <v>59</v>
      </c>
      <c r="B29" s="26" t="s">
        <v>39</v>
      </c>
      <c r="C29" s="30">
        <v>54737</v>
      </c>
    </row>
    <row r="30" spans="1:3" ht="33" customHeight="1">
      <c r="A30" s="13" t="s">
        <v>16</v>
      </c>
      <c r="B30" s="35" t="s">
        <v>15</v>
      </c>
      <c r="C30" s="29">
        <f>C31+C32</f>
        <v>34622</v>
      </c>
    </row>
    <row r="31" spans="1:3" ht="69.75" customHeight="1">
      <c r="A31" s="12" t="s">
        <v>21</v>
      </c>
      <c r="B31" s="26" t="s">
        <v>28</v>
      </c>
      <c r="C31" s="30">
        <v>34122</v>
      </c>
    </row>
    <row r="32" spans="1:3" ht="37.5" customHeight="1">
      <c r="A32" s="12" t="s">
        <v>22</v>
      </c>
      <c r="B32" s="26" t="s">
        <v>23</v>
      </c>
      <c r="C32" s="30">
        <v>500</v>
      </c>
    </row>
    <row r="33" spans="1:3" ht="32.25" customHeight="1">
      <c r="A33" s="12"/>
      <c r="B33" s="35" t="s">
        <v>32</v>
      </c>
      <c r="C33" s="29">
        <f>C34+C43+C45+C48+C52</f>
        <v>281936.6</v>
      </c>
    </row>
    <row r="34" spans="1:3" ht="86.25" customHeight="1">
      <c r="A34" s="13" t="s">
        <v>8</v>
      </c>
      <c r="B34" s="35" t="s">
        <v>12</v>
      </c>
      <c r="C34" s="31">
        <f>C36+C41+C42+C40+C35</f>
        <v>220836</v>
      </c>
    </row>
    <row r="35" spans="1:3" ht="86.25" customHeight="1">
      <c r="A35" s="17" t="s">
        <v>134</v>
      </c>
      <c r="B35" s="49" t="s">
        <v>133</v>
      </c>
      <c r="C35" s="50">
        <v>100</v>
      </c>
    </row>
    <row r="36" spans="1:3" ht="103.5" customHeight="1">
      <c r="A36" s="12" t="s">
        <v>9</v>
      </c>
      <c r="B36" s="26" t="s">
        <v>58</v>
      </c>
      <c r="C36" s="30">
        <v>184508</v>
      </c>
    </row>
    <row r="37" spans="1:3" ht="30.75" hidden="1">
      <c r="A37" s="12"/>
      <c r="B37" s="26" t="s">
        <v>2</v>
      </c>
      <c r="C37" s="30"/>
    </row>
    <row r="38" spans="1:3" ht="15" hidden="1">
      <c r="A38" s="12"/>
      <c r="B38" s="26" t="s">
        <v>3</v>
      </c>
      <c r="C38" s="30"/>
    </row>
    <row r="39" spans="1:3" ht="30.75" hidden="1">
      <c r="A39" s="12"/>
      <c r="B39" s="26" t="s">
        <v>4</v>
      </c>
      <c r="C39" s="30"/>
    </row>
    <row r="40" spans="1:3" ht="106.5" customHeight="1">
      <c r="A40" s="12" t="s">
        <v>77</v>
      </c>
      <c r="B40" s="11" t="s">
        <v>81</v>
      </c>
      <c r="C40" s="30">
        <v>450</v>
      </c>
    </row>
    <row r="41" spans="1:8" s="20" customFormat="1" ht="72.75" customHeight="1">
      <c r="A41" s="22" t="s">
        <v>47</v>
      </c>
      <c r="B41" s="36" t="s">
        <v>57</v>
      </c>
      <c r="C41" s="30">
        <v>14413</v>
      </c>
      <c r="D41" s="23"/>
      <c r="E41" s="23"/>
      <c r="F41" s="23"/>
      <c r="G41" s="23"/>
      <c r="H41" s="23"/>
    </row>
    <row r="42" spans="1:8" s="20" customFormat="1" ht="42.75" customHeight="1">
      <c r="A42" s="12" t="s">
        <v>46</v>
      </c>
      <c r="B42" s="26" t="s">
        <v>45</v>
      </c>
      <c r="C42" s="30">
        <f>13500+6365+1500</f>
        <v>21365</v>
      </c>
      <c r="D42" s="23"/>
      <c r="E42" s="23"/>
      <c r="F42" s="23"/>
      <c r="G42" s="23"/>
      <c r="H42" s="23"/>
    </row>
    <row r="43" spans="1:3" ht="49.5" customHeight="1">
      <c r="A43" s="13" t="s">
        <v>24</v>
      </c>
      <c r="B43" s="35" t="s">
        <v>25</v>
      </c>
      <c r="C43" s="29">
        <f>C44</f>
        <v>2871</v>
      </c>
    </row>
    <row r="44" spans="1:3" ht="40.5" customHeight="1">
      <c r="A44" s="12" t="s">
        <v>19</v>
      </c>
      <c r="B44" s="26" t="s">
        <v>18</v>
      </c>
      <c r="C44" s="30">
        <f>2556+315</f>
        <v>2871</v>
      </c>
    </row>
    <row r="45" spans="1:3" ht="54.75" customHeight="1">
      <c r="A45" s="8" t="s">
        <v>35</v>
      </c>
      <c r="B45" s="35" t="s">
        <v>36</v>
      </c>
      <c r="C45" s="29">
        <f>C47+C46</f>
        <v>5421.6</v>
      </c>
    </row>
    <row r="46" spans="1:3" ht="54.75" customHeight="1">
      <c r="A46" s="14" t="s">
        <v>68</v>
      </c>
      <c r="B46" s="26" t="s">
        <v>71</v>
      </c>
      <c r="C46" s="30">
        <v>500</v>
      </c>
    </row>
    <row r="47" spans="1:3" ht="54.75" customHeight="1">
      <c r="A47" s="14" t="s">
        <v>135</v>
      </c>
      <c r="B47" s="51" t="s">
        <v>136</v>
      </c>
      <c r="C47" s="30">
        <f>4759+143.6+19</f>
        <v>4921.6</v>
      </c>
    </row>
    <row r="48" spans="1:3" ht="43.5" customHeight="1">
      <c r="A48" s="13" t="s">
        <v>14</v>
      </c>
      <c r="B48" s="35" t="s">
        <v>37</v>
      </c>
      <c r="C48" s="29">
        <f>C49+C50+C51</f>
        <v>22101</v>
      </c>
    </row>
    <row r="49" spans="1:3" ht="105" customHeight="1">
      <c r="A49" s="9" t="s">
        <v>20</v>
      </c>
      <c r="B49" s="26" t="s">
        <v>67</v>
      </c>
      <c r="C49" s="30">
        <v>8548</v>
      </c>
    </row>
    <row r="50" spans="1:3" ht="58.5" customHeight="1">
      <c r="A50" s="9" t="s">
        <v>29</v>
      </c>
      <c r="B50" s="26" t="s">
        <v>56</v>
      </c>
      <c r="C50" s="30">
        <v>11703</v>
      </c>
    </row>
    <row r="51" spans="1:3" ht="144" customHeight="1">
      <c r="A51" s="9" t="s">
        <v>94</v>
      </c>
      <c r="B51" s="26" t="s">
        <v>95</v>
      </c>
      <c r="C51" s="30">
        <v>1850</v>
      </c>
    </row>
    <row r="52" spans="1:3" ht="51.75" customHeight="1">
      <c r="A52" s="8" t="s">
        <v>10</v>
      </c>
      <c r="B52" s="35" t="s">
        <v>30</v>
      </c>
      <c r="C52" s="29">
        <v>30707</v>
      </c>
    </row>
    <row r="53" spans="1:3" ht="45.75" customHeight="1">
      <c r="A53" s="13" t="s">
        <v>48</v>
      </c>
      <c r="B53" s="35" t="s">
        <v>49</v>
      </c>
      <c r="C53" s="29">
        <f>C54+C88+C89</f>
        <v>5040117.87</v>
      </c>
    </row>
    <row r="54" spans="1:3" s="16" customFormat="1" ht="60" customHeight="1">
      <c r="A54" s="13" t="s">
        <v>40</v>
      </c>
      <c r="B54" s="37" t="s">
        <v>41</v>
      </c>
      <c r="C54" s="29">
        <f>C55+C56+C66+C75</f>
        <v>4790143.970000001</v>
      </c>
    </row>
    <row r="55" spans="1:3" ht="44.25" customHeight="1">
      <c r="A55" s="12" t="s">
        <v>98</v>
      </c>
      <c r="B55" s="38" t="s">
        <v>72</v>
      </c>
      <c r="C55" s="30">
        <f>2456-267</f>
        <v>2189</v>
      </c>
    </row>
    <row r="56" spans="1:3" ht="59.25" customHeight="1">
      <c r="A56" s="24" t="s">
        <v>97</v>
      </c>
      <c r="B56" s="35" t="s">
        <v>50</v>
      </c>
      <c r="C56" s="29">
        <f>C65+C63+C64+C57+C58+C59+C60+C61+C62</f>
        <v>989246.07</v>
      </c>
    </row>
    <row r="57" spans="1:3" ht="117" customHeight="1">
      <c r="A57" s="32" t="s">
        <v>118</v>
      </c>
      <c r="B57" s="26" t="s">
        <v>111</v>
      </c>
      <c r="C57" s="30">
        <f>23584+69621-235+62234</f>
        <v>155204</v>
      </c>
    </row>
    <row r="58" spans="1:3" ht="82.5" customHeight="1">
      <c r="A58" s="9" t="s">
        <v>116</v>
      </c>
      <c r="B58" s="48" t="s">
        <v>114</v>
      </c>
      <c r="C58" s="30">
        <v>4815.3</v>
      </c>
    </row>
    <row r="59" spans="1:3" ht="82.5" customHeight="1">
      <c r="A59" s="9" t="s">
        <v>129</v>
      </c>
      <c r="B59" s="48" t="s">
        <v>130</v>
      </c>
      <c r="C59" s="30">
        <v>8623</v>
      </c>
    </row>
    <row r="60" spans="1:3" ht="87" customHeight="1">
      <c r="A60" s="9" t="s">
        <v>117</v>
      </c>
      <c r="B60" s="48" t="s">
        <v>115</v>
      </c>
      <c r="C60" s="30">
        <v>4143.2</v>
      </c>
    </row>
    <row r="61" spans="1:3" ht="81" customHeight="1">
      <c r="A61" s="9" t="s">
        <v>120</v>
      </c>
      <c r="B61" s="48" t="s">
        <v>119</v>
      </c>
      <c r="C61" s="30">
        <v>1424.6</v>
      </c>
    </row>
    <row r="62" spans="1:3" ht="81" customHeight="1">
      <c r="A62" s="9" t="s">
        <v>128</v>
      </c>
      <c r="B62" s="48" t="s">
        <v>127</v>
      </c>
      <c r="C62" s="30">
        <v>2156.2</v>
      </c>
    </row>
    <row r="63" spans="1:3" ht="59.25" customHeight="1">
      <c r="A63" s="32" t="s">
        <v>96</v>
      </c>
      <c r="B63" s="26" t="s">
        <v>73</v>
      </c>
      <c r="C63" s="34">
        <f>14250+522657.2+4534+35255.9-4534+3800+113898.7+1413+50765.5+1543-63660.1+902-1543</f>
        <v>679282.2</v>
      </c>
    </row>
    <row r="64" spans="1:3" ht="134.25" customHeight="1">
      <c r="A64" s="32" t="s">
        <v>92</v>
      </c>
      <c r="B64" s="26" t="s">
        <v>91</v>
      </c>
      <c r="C64" s="34">
        <f>22698-22698</f>
        <v>0</v>
      </c>
    </row>
    <row r="65" spans="1:3" ht="58.5" customHeight="1">
      <c r="A65" s="32" t="s">
        <v>82</v>
      </c>
      <c r="B65" s="26" t="s">
        <v>76</v>
      </c>
      <c r="C65" s="30">
        <f>487+2087+13940+1680+5166+9899+9929.7+1750+4682+3828.9+4534+405+230+3912+2583-1740.4+264+1758+10270+500-230-487+800+3865+2395-9929.7+8705.07+4790.7+26403.8+1543+1413+7273+1393+9497.5</f>
        <v>133597.57</v>
      </c>
    </row>
    <row r="66" spans="1:3" ht="44.25" customHeight="1">
      <c r="A66" s="25" t="s">
        <v>83</v>
      </c>
      <c r="B66" s="35" t="s">
        <v>51</v>
      </c>
      <c r="C66" s="29">
        <f>C68+C69+C70+C74+C67+C73+C72+C71</f>
        <v>3331265</v>
      </c>
    </row>
    <row r="67" spans="1:3" ht="62.25" customHeight="1">
      <c r="A67" s="17" t="s">
        <v>84</v>
      </c>
      <c r="B67" s="26" t="s">
        <v>75</v>
      </c>
      <c r="C67" s="30">
        <f>123228+603-13289</f>
        <v>110542</v>
      </c>
    </row>
    <row r="68" spans="1:3" ht="56.25" customHeight="1">
      <c r="A68" s="14" t="s">
        <v>85</v>
      </c>
      <c r="B68" s="26" t="s">
        <v>63</v>
      </c>
      <c r="C68" s="30">
        <f>1266+119071+12974+1045+5713+8076+540+488+512+72-343-750</f>
        <v>148664</v>
      </c>
    </row>
    <row r="69" spans="1:3" ht="113.25" customHeight="1">
      <c r="A69" s="14" t="s">
        <v>86</v>
      </c>
      <c r="B69" s="26" t="s">
        <v>64</v>
      </c>
      <c r="C69" s="30">
        <f>87152-8395</f>
        <v>78757</v>
      </c>
    </row>
    <row r="70" spans="1:3" ht="95.25" customHeight="1">
      <c r="A70" s="14" t="s">
        <v>87</v>
      </c>
      <c r="B70" s="26" t="s">
        <v>65</v>
      </c>
      <c r="C70" s="30">
        <f>44210+13961</f>
        <v>58171</v>
      </c>
    </row>
    <row r="71" spans="1:3" ht="95.25" customHeight="1">
      <c r="A71" s="14" t="s">
        <v>145</v>
      </c>
      <c r="B71" s="26" t="s">
        <v>146</v>
      </c>
      <c r="C71" s="30">
        <v>73</v>
      </c>
    </row>
    <row r="72" spans="1:3" ht="159" customHeight="1">
      <c r="A72" s="14" t="s">
        <v>88</v>
      </c>
      <c r="B72" s="26" t="s">
        <v>79</v>
      </c>
      <c r="C72" s="30">
        <f>2439-182</f>
        <v>2257</v>
      </c>
    </row>
    <row r="73" spans="1:3" ht="120" customHeight="1">
      <c r="A73" s="14" t="s">
        <v>89</v>
      </c>
      <c r="B73" s="42" t="s">
        <v>80</v>
      </c>
      <c r="C73" s="34">
        <f>1112-10+1102-182+182</f>
        <v>2204</v>
      </c>
    </row>
    <row r="74" spans="1:9" ht="44.25" customHeight="1">
      <c r="A74" s="14" t="s">
        <v>90</v>
      </c>
      <c r="B74" s="26" t="s">
        <v>66</v>
      </c>
      <c r="C74" s="30">
        <f>44349+1763075+1049676+44745+5065+16783+3275+1772+1413+101+268-3286-6806+3612+649+13721-9548+3146-1413</f>
        <v>2930597</v>
      </c>
      <c r="D74" s="40"/>
      <c r="I74" s="39"/>
    </row>
    <row r="75" spans="1:9" ht="44.25" customHeight="1">
      <c r="A75" s="25" t="s">
        <v>126</v>
      </c>
      <c r="B75" s="35" t="s">
        <v>100</v>
      </c>
      <c r="C75" s="27">
        <f>C77+C78+C79+C80+C81+C76</f>
        <v>467443.89999999997</v>
      </c>
      <c r="D75" s="40"/>
      <c r="I75" s="39"/>
    </row>
    <row r="76" spans="1:9" ht="117" customHeight="1">
      <c r="A76" s="14" t="s">
        <v>121</v>
      </c>
      <c r="B76" s="26" t="s">
        <v>101</v>
      </c>
      <c r="C76" s="28">
        <f>340.8+804.2+17.7+7.4+123.9+1+7.3</f>
        <v>1302.3000000000002</v>
      </c>
      <c r="D76" s="40"/>
      <c r="I76" s="39"/>
    </row>
    <row r="77" spans="1:9" ht="105.75" customHeight="1">
      <c r="A77" s="14" t="s">
        <v>122</v>
      </c>
      <c r="B77" s="26" t="s">
        <v>101</v>
      </c>
      <c r="C77" s="28">
        <v>2010.1</v>
      </c>
      <c r="D77" s="40"/>
      <c r="I77" s="39"/>
    </row>
    <row r="78" spans="1:9" ht="105.75" customHeight="1">
      <c r="A78" s="14" t="s">
        <v>123</v>
      </c>
      <c r="B78" s="26" t="s">
        <v>102</v>
      </c>
      <c r="C78" s="28">
        <v>15000</v>
      </c>
      <c r="D78" s="40"/>
      <c r="I78" s="39"/>
    </row>
    <row r="79" spans="1:9" ht="128.25" customHeight="1">
      <c r="A79" s="14" t="s">
        <v>124</v>
      </c>
      <c r="B79" s="26" t="s">
        <v>103</v>
      </c>
      <c r="C79" s="28">
        <v>1237</v>
      </c>
      <c r="D79" s="40"/>
      <c r="I79" s="39"/>
    </row>
    <row r="80" spans="1:9" ht="116.25" customHeight="1">
      <c r="A80" s="14" t="s">
        <v>125</v>
      </c>
      <c r="B80" s="26" t="s">
        <v>104</v>
      </c>
      <c r="C80" s="28">
        <v>5972.2</v>
      </c>
      <c r="D80" s="40"/>
      <c r="I80" s="39"/>
    </row>
    <row r="81" spans="1:9" ht="66" customHeight="1">
      <c r="A81" s="8" t="s">
        <v>137</v>
      </c>
      <c r="B81" s="35" t="s">
        <v>105</v>
      </c>
      <c r="C81" s="27">
        <f>382+C82+C83+C84+C85+C86+C87+1480+8045+362.2+5000+0.8+160+400+500+19000+207+3000+59900+59402</f>
        <v>441922.3</v>
      </c>
      <c r="D81" s="40"/>
      <c r="I81" s="39"/>
    </row>
    <row r="82" spans="1:9" ht="111" customHeight="1">
      <c r="A82" s="14" t="s">
        <v>138</v>
      </c>
      <c r="B82" s="26" t="s">
        <v>106</v>
      </c>
      <c r="C82" s="28">
        <v>2412.2</v>
      </c>
      <c r="D82" s="40"/>
      <c r="I82" s="39"/>
    </row>
    <row r="83" spans="1:9" ht="111" customHeight="1">
      <c r="A83" s="14" t="s">
        <v>139</v>
      </c>
      <c r="B83" s="26" t="s">
        <v>107</v>
      </c>
      <c r="C83" s="28">
        <f>177919.5+27089+11222-352+2000+1877-11689+1000</f>
        <v>209066.5</v>
      </c>
      <c r="D83" s="40"/>
      <c r="I83" s="39"/>
    </row>
    <row r="84" spans="1:9" ht="111" customHeight="1">
      <c r="A84" s="14" t="s">
        <v>140</v>
      </c>
      <c r="B84" s="26" t="s">
        <v>112</v>
      </c>
      <c r="C84" s="28">
        <v>5000</v>
      </c>
      <c r="D84" s="40"/>
      <c r="I84" s="39"/>
    </row>
    <row r="85" spans="1:9" ht="111" customHeight="1">
      <c r="A85" s="14" t="s">
        <v>141</v>
      </c>
      <c r="B85" s="26" t="s">
        <v>108</v>
      </c>
      <c r="C85" s="30">
        <v>48</v>
      </c>
      <c r="D85" s="40"/>
      <c r="I85" s="39"/>
    </row>
    <row r="86" spans="1:9" ht="111" customHeight="1">
      <c r="A86" s="14" t="s">
        <v>142</v>
      </c>
      <c r="B86" s="26" t="s">
        <v>132</v>
      </c>
      <c r="C86" s="30">
        <f>48+1000+49716.5</f>
        <v>50764.5</v>
      </c>
      <c r="D86" s="40"/>
      <c r="I86" s="39"/>
    </row>
    <row r="87" spans="1:9" ht="111" customHeight="1">
      <c r="A87" s="14" t="s">
        <v>143</v>
      </c>
      <c r="B87" s="26" t="s">
        <v>109</v>
      </c>
      <c r="C87" s="30">
        <f>14992.1+1800</f>
        <v>16792.1</v>
      </c>
      <c r="D87" s="40"/>
      <c r="I87" s="39"/>
    </row>
    <row r="88" spans="1:9" ht="76.5" customHeight="1">
      <c r="A88" s="45" t="s">
        <v>131</v>
      </c>
      <c r="B88" s="46" t="s">
        <v>113</v>
      </c>
      <c r="C88" s="47">
        <f>250114.8+662.5</f>
        <v>250777.3</v>
      </c>
      <c r="D88" s="40"/>
      <c r="I88" s="39"/>
    </row>
    <row r="89" spans="1:9" ht="92.25" customHeight="1">
      <c r="A89" s="43" t="s">
        <v>144</v>
      </c>
      <c r="B89" s="44" t="s">
        <v>110</v>
      </c>
      <c r="C89" s="29">
        <f>-10481+9677.6</f>
        <v>-803.3999999999996</v>
      </c>
      <c r="D89" s="40"/>
      <c r="I89" s="39"/>
    </row>
    <row r="90" spans="1:3" ht="20.25" customHeight="1">
      <c r="A90" s="17"/>
      <c r="B90" s="10" t="s">
        <v>42</v>
      </c>
      <c r="C90" s="29">
        <f>C19+C53</f>
        <v>7914931.77</v>
      </c>
    </row>
    <row r="91" ht="7.5" customHeight="1">
      <c r="C91" s="5"/>
    </row>
    <row r="92" spans="1:3" ht="19.5" customHeight="1">
      <c r="A92" s="53"/>
      <c r="B92" s="53"/>
      <c r="C92" s="53"/>
    </row>
    <row r="93" spans="1:3" ht="27" customHeight="1">
      <c r="A93" s="55"/>
      <c r="B93" s="55"/>
      <c r="C93" s="55"/>
    </row>
    <row r="94" spans="1:3" ht="32.25" customHeight="1">
      <c r="A94" s="53"/>
      <c r="B94" s="53"/>
      <c r="C94" s="53"/>
    </row>
    <row r="97" ht="15">
      <c r="C97" s="7"/>
    </row>
    <row r="98" ht="15">
      <c r="C98" s="7"/>
    </row>
    <row r="140" ht="14.25" customHeight="1"/>
    <row r="141" ht="0.75" customHeight="1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2.25" customHeight="1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0.75" customHeight="1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0.75" customHeight="1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0.75" customHeight="1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0.75" customHeight="1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0.75" customHeight="1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2.25" customHeight="1" hidden="1"/>
    <row r="292" ht="15" hidden="1"/>
    <row r="293" ht="15" hidden="1"/>
    <row r="294" ht="15" hidden="1"/>
    <row r="295" ht="15" hidden="1"/>
    <row r="296" ht="15" hidden="1"/>
    <row r="297" ht="0.75" customHeight="1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0.75" customHeight="1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8" customHeight="1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0.75" customHeight="1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2.25" customHeight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0.75" customHeight="1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</sheetData>
  <sheetProtection/>
  <mergeCells count="5">
    <mergeCell ref="D23:G23"/>
    <mergeCell ref="A94:C94"/>
    <mergeCell ref="A15:C15"/>
    <mergeCell ref="A92:C92"/>
    <mergeCell ref="A93:C93"/>
  </mergeCells>
  <printOptions/>
  <pageMargins left="1.3779527559055118" right="0.3937007874015748" top="0.7874015748031497" bottom="0.7874015748031497" header="0.5118110236220472" footer="0.5118110236220472"/>
  <pageSetup orientation="portrait" paperSize="9" scale="70" r:id="rId1"/>
  <headerFooter alignWithMargins="0">
    <oddHeader>&amp;C&amp;P</oddHeader>
    <oddFooter>&amp;L160/мз</oddFooter>
  </headerFooter>
  <rowBreaks count="3" manualBreakCount="3">
    <brk id="34" max="2" man="1"/>
    <brk id="52" max="2" man="1"/>
    <brk id="6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Ольга С. Родионова</cp:lastModifiedBy>
  <cp:lastPrinted>2019-11-28T08:52:24Z</cp:lastPrinted>
  <dcterms:created xsi:type="dcterms:W3CDTF">2004-01-05T10:01:36Z</dcterms:created>
  <dcterms:modified xsi:type="dcterms:W3CDTF">2019-11-28T08:52:26Z</dcterms:modified>
  <cp:category/>
  <cp:version/>
  <cp:contentType/>
  <cp:contentStatus/>
</cp:coreProperties>
</file>