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45" windowHeight="8310" activeTab="0"/>
  </bookViews>
  <sheets>
    <sheet name="2020 год " sheetId="1" r:id="rId1"/>
  </sheets>
  <definedNames>
    <definedName name="_xlnm._FilterDatabase" localSheetId="0" hidden="1">'2020 год '!$B$19:$H$23</definedName>
    <definedName name="Z_2EB26682_1E14_41BF_A300_9871E16F1E86_.wvu.FilterData" localSheetId="0" hidden="1">'2020 год '!$B$22:$E$23</definedName>
    <definedName name="Z_2EB26682_1E14_41BF_A300_9871E16F1E86_.wvu.PrintArea" localSheetId="0" hidden="1">'2020 год '!$B$1:$E$23</definedName>
    <definedName name="Z_3708D406_71C9_49CC_A67A_2D2190B41A82_.wvu.FilterData" localSheetId="0" hidden="1">'2020 год '!$B$22:$H$23</definedName>
    <definedName name="Z_742DD9F2_8A71_4480_AC11_A74320E5619E_.wvu.FilterData" localSheetId="0" hidden="1">'2020 год '!$B$22:$H$23</definedName>
    <definedName name="Z_829AF458_32E9_4EBE_8AEA_C1C6BE533EAE_.wvu.FilterData" localSheetId="0" hidden="1">'2020 год '!$B$22:$H$23</definedName>
    <definedName name="Z_829AF458_32E9_4EBE_8AEA_C1C6BE533EAE_.wvu.PrintArea" localSheetId="0" hidden="1">'2020 год '!$B$1:$E$23</definedName>
    <definedName name="Z_829AF458_32E9_4EBE_8AEA_C1C6BE533EAE_.wvu.PrintTitles" localSheetId="0" hidden="1">'2020 год '!$17:$19</definedName>
    <definedName name="Z_829AF458_32E9_4EBE_8AEA_C1C6BE533EAE_.wvu.Rows" localSheetId="0" hidden="1">'2020 год '!#REF!</definedName>
    <definedName name="Z_8E538972_DCB6_4DF0_B6A0_1DAF22EE85A5_.wvu.FilterData" localSheetId="0" hidden="1">'2020 год '!$B$22:$E$23</definedName>
    <definedName name="Z_8E538972_DCB6_4DF0_B6A0_1DAF22EE85A5_.wvu.PrintArea" localSheetId="0" hidden="1">'2020 год '!$B$1:$E$23</definedName>
    <definedName name="Z_9EB2C763_BF55_421A_9B12_FB75DAF70818_.wvu.FilterData" localSheetId="0" hidden="1">'2020 год '!$B$14:$E$23</definedName>
    <definedName name="Z_A8461B4A_AE19_4EF2_B6F9_F9B973A06FD1_.wvu.FilterData" localSheetId="0" hidden="1">'2020 год '!$B$22:$E$23</definedName>
    <definedName name="Z_A8461B4A_AE19_4EF2_B6F9_F9B973A06FD1_.wvu.PrintArea" localSheetId="0" hidden="1">'2020 год '!$B$1:$E$23</definedName>
    <definedName name="Z_B3932895_A846_447D_8D2E_8A665303D3FC_.wvu.FilterData" localSheetId="0" hidden="1">'2020 год '!$B$14:$E$23</definedName>
    <definedName name="Z_B452F1D7_E242_4E66_AEEE_75884A98B5E4_.wvu.FilterData" localSheetId="0" hidden="1">'2020 год '!$B$22:$H$23</definedName>
    <definedName name="Z_D0B00AD6_8582_4105_AEEE_647425D7F180_.wvu.FilterData" localSheetId="0" hidden="1">'2020 год '!$B$14:$E$23</definedName>
    <definedName name="Z_DEEAFF70_302D_4EE4_8D9C_7BB1BBA5AB30_.wvu.FilterData" localSheetId="0" hidden="1">'2020 год '!$B$22:$H$23</definedName>
    <definedName name="Z_E26F76F3_B5FD_4390_A599_DF837A45612F_.wvu.FilterData" localSheetId="0" hidden="1">'2020 год '!$B$14:$E$23</definedName>
    <definedName name="Z_E6BE4A0A_65C8_4D78_A29F_DDA803BF07E4_.wvu.FilterData" localSheetId="0" hidden="1">'2020 год '!$B$22:$E$23</definedName>
    <definedName name="Z_E6BE4A0A_65C8_4D78_A29F_DDA803BF07E4_.wvu.PrintArea" localSheetId="0" hidden="1">'2020 год '!$B$1:$E$23</definedName>
    <definedName name="Z_F18CDA44_02C6_4BCD_94BC_76E4781E3F1C_.wvu.FilterData" localSheetId="0" hidden="1">'2020 год '!$B$22:$E$23</definedName>
    <definedName name="Z_F18CDA44_02C6_4BCD_94BC_76E4781E3F1C_.wvu.PrintArea" localSheetId="0" hidden="1">'2020 год '!$B$1:$E$23</definedName>
    <definedName name="_xlnm.Print_Area" localSheetId="0">'2020 год '!$A$1:$K$33</definedName>
  </definedNames>
  <calcPr fullCalcOnLoad="1"/>
</workbook>
</file>

<file path=xl/sharedStrings.xml><?xml version="1.0" encoding="utf-8"?>
<sst xmlns="http://schemas.openxmlformats.org/spreadsheetml/2006/main" count="44" uniqueCount="32">
  <si>
    <t>Московской области</t>
  </si>
  <si>
    <t>к решению Совета депутатов</t>
  </si>
  <si>
    <t>Сергиево-Посадского</t>
  </si>
  <si>
    <t>Наименование объекта</t>
  </si>
  <si>
    <t>Всего</t>
  </si>
  <si>
    <t>в том числе:</t>
  </si>
  <si>
    <t>субсидия из бюджета Московской области</t>
  </si>
  <si>
    <t>№ п/п</t>
  </si>
  <si>
    <t>Строительство газовой блочно-модульной котельной в д. Самотовино (4,6 МВт) сельское поселение Шеметовское</t>
  </si>
  <si>
    <t>Реконструкция объектов инженерной инфраструктуры г/п Хотьково, ул.Кооперативная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</si>
  <si>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</si>
  <si>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городского округа</t>
  </si>
  <si>
    <t>ПИР и строительство детсткого сада на 280 мест по адресу: Сергиево-Посадский городской округ  Зубачево поле</t>
  </si>
  <si>
    <t>Строительство школы на 550 мест по адресу: Московская область, Сергиево-Посадский городской округ, г. Сергиев Посад, в районе д. Зубачево (ПИР и строительство)</t>
  </si>
  <si>
    <t>2021 год</t>
  </si>
  <si>
    <t>2022 год</t>
  </si>
  <si>
    <t>2020 год</t>
  </si>
  <si>
    <t>Приложение № 11</t>
  </si>
  <si>
    <t>Строительства газовой блочно-модульной котельной в с.Константиново</t>
  </si>
  <si>
    <t>тыс.руб.</t>
  </si>
  <si>
    <t>средства из бюджета городского округа</t>
  </si>
  <si>
    <t>ВСЕГО, в том числе:</t>
  </si>
  <si>
    <t>Обеспечение мероприятий по устойчивому сокращению непригодного для проживания жилищного фонда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</si>
  <si>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</si>
  <si>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в соответствии с Государственной программой «Переселение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«Переселение граждан из аварийного жилищного фонда в Московской области на 2016-2020 годы»</t>
  </si>
  <si>
    <t>Объем бюджетных ассигнований  на осуществление бюджетных инвестиций в объекты капитального строительства муниципальной собственности Сергиево-Посадского городского округа Московской области на 2020 год и на плановый период 2021 и 2022 годов</t>
  </si>
  <si>
    <t>от 19.12.2019 №13/02-МЗ</t>
  </si>
  <si>
    <t>Реконструкция  городского канализационного коллектора от улицы Ильинской до КНС №1 на ул. Митькина г. Сергиев Посад, от ул. Кооперативная вдоль пр-та Красной Армии до ул. Сергиевская, от КНС № 1 до ул. Клубная. Сергиево-Посадский г.о.</t>
  </si>
  <si>
    <t>Государственное бюджетное общеобразовательное учреждение МО "Сергиево-Посадский  физико-математический лицей" (ПИР)</t>
  </si>
  <si>
    <t>ПИР и строительство общеобразовательной школы на 1100 мест по адресу: г. Сергиев Посад, мкр-н Северный-5</t>
  </si>
  <si>
    <t>Приложение № 7</t>
  </si>
  <si>
    <t>от 24.12.2020 №31/01-МЗ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</si>
</sst>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/>
    </xf>
    <xf numFmtId="174" fontId="5" fillId="33" borderId="10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4" fontId="6" fillId="0" borderId="13" xfId="0" applyNumberFormat="1" applyFont="1" applyBorder="1" applyAlignment="1">
      <alignment horizontal="center" vertical="center"/>
    </xf>
    <xf numFmtId="174" fontId="5" fillId="0" borderId="14" xfId="0" applyNumberFormat="1" applyFont="1" applyBorder="1" applyAlignment="1">
      <alignment horizontal="center" vertical="center"/>
    </xf>
    <xf numFmtId="174" fontId="6" fillId="0" borderId="15" xfId="0" applyNumberFormat="1" applyFont="1" applyBorder="1" applyAlignment="1">
      <alignment horizontal="center" vertical="center"/>
    </xf>
    <xf numFmtId="174" fontId="5" fillId="0" borderId="16" xfId="0" applyNumberFormat="1" applyFont="1" applyBorder="1" applyAlignment="1">
      <alignment horizontal="center" vertical="center"/>
    </xf>
    <xf numFmtId="174" fontId="5" fillId="0" borderId="17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74" fontId="6" fillId="33" borderId="13" xfId="0" applyNumberFormat="1" applyFont="1" applyFill="1" applyBorder="1" applyAlignment="1">
      <alignment horizontal="center" vertical="center"/>
    </xf>
    <xf numFmtId="174" fontId="5" fillId="33" borderId="14" xfId="0" applyNumberFormat="1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center" vertical="center"/>
    </xf>
    <xf numFmtId="174" fontId="5" fillId="33" borderId="16" xfId="0" applyNumberFormat="1" applyFont="1" applyFill="1" applyBorder="1" applyAlignment="1">
      <alignment horizontal="center" vertical="center" wrapText="1"/>
    </xf>
    <xf numFmtId="172" fontId="5" fillId="33" borderId="17" xfId="0" applyNumberFormat="1" applyFont="1" applyFill="1" applyBorder="1" applyAlignment="1">
      <alignment horizontal="center" vertical="center"/>
    </xf>
    <xf numFmtId="174" fontId="6" fillId="33" borderId="15" xfId="0" applyNumberFormat="1" applyFont="1" applyFill="1" applyBorder="1" applyAlignment="1">
      <alignment horizontal="center" vertical="center"/>
    </xf>
    <xf numFmtId="4" fontId="5" fillId="33" borderId="16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left" vertical="center" wrapText="1"/>
    </xf>
    <xf numFmtId="174" fontId="6" fillId="0" borderId="19" xfId="0" applyNumberFormat="1" applyFont="1" applyBorder="1" applyAlignment="1">
      <alignment horizontal="center" vertical="center"/>
    </xf>
    <xf numFmtId="174" fontId="5" fillId="0" borderId="21" xfId="0" applyNumberFormat="1" applyFont="1" applyBorder="1" applyAlignment="1">
      <alignment horizontal="center" vertical="center"/>
    </xf>
    <xf numFmtId="174" fontId="5" fillId="33" borderId="21" xfId="0" applyNumberFormat="1" applyFont="1" applyFill="1" applyBorder="1" applyAlignment="1">
      <alignment horizontal="center" vertical="center"/>
    </xf>
    <xf numFmtId="174" fontId="5" fillId="33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174" fontId="6" fillId="0" borderId="13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74" fontId="5" fillId="0" borderId="14" xfId="0" applyNumberFormat="1" applyFont="1" applyFill="1" applyBorder="1" applyAlignment="1">
      <alignment horizontal="center" vertical="center"/>
    </xf>
    <xf numFmtId="174" fontId="5" fillId="0" borderId="22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174" fontId="6" fillId="0" borderId="14" xfId="0" applyNumberFormat="1" applyFont="1" applyBorder="1" applyAlignment="1">
      <alignment horizontal="center" vertical="center"/>
    </xf>
    <xf numFmtId="174" fontId="6" fillId="33" borderId="19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34"/>
  <sheetViews>
    <sheetView tabSelected="1" view="pageBreakPreview" zoomScale="85" zoomScaleSheetLayoutView="85" workbookViewId="0" topLeftCell="A1">
      <selection activeCell="I6" sqref="I6"/>
    </sheetView>
  </sheetViews>
  <sheetFormatPr defaultColWidth="9.00390625" defaultRowHeight="12.75"/>
  <cols>
    <col min="1" max="1" width="5.625" style="0" customWidth="1"/>
    <col min="2" max="2" width="116.75390625" style="0" customWidth="1"/>
    <col min="3" max="3" width="13.875" style="0" customWidth="1"/>
    <col min="4" max="4" width="14.00390625" style="0" customWidth="1"/>
    <col min="5" max="5" width="12.125" style="0" customWidth="1"/>
    <col min="6" max="6" width="13.75390625" style="0" customWidth="1"/>
    <col min="7" max="7" width="13.875" style="0" customWidth="1"/>
    <col min="8" max="8" width="12.125" style="0" customWidth="1"/>
    <col min="9" max="9" width="15.875" style="0" customWidth="1"/>
    <col min="10" max="10" width="14.75390625" style="0" customWidth="1"/>
    <col min="11" max="11" width="14.00390625" style="0" customWidth="1"/>
  </cols>
  <sheetData>
    <row r="1" spans="1:11" ht="18.75">
      <c r="A1" s="5"/>
      <c r="B1" s="5"/>
      <c r="C1" s="5"/>
      <c r="D1" s="6"/>
      <c r="E1" s="5"/>
      <c r="F1" s="5"/>
      <c r="G1" s="5"/>
      <c r="H1" s="5"/>
      <c r="I1" s="2" t="s">
        <v>30</v>
      </c>
      <c r="J1" s="3"/>
      <c r="K1" s="3"/>
    </row>
    <row r="2" spans="1:11" ht="18.75">
      <c r="A2" s="5"/>
      <c r="B2" s="5"/>
      <c r="C2" s="5"/>
      <c r="D2" s="5"/>
      <c r="E2" s="5"/>
      <c r="F2" s="5"/>
      <c r="G2" s="5"/>
      <c r="H2" s="5"/>
      <c r="I2" s="3" t="s">
        <v>1</v>
      </c>
      <c r="J2" s="3"/>
      <c r="K2" s="3"/>
    </row>
    <row r="3" spans="1:11" ht="18.75">
      <c r="A3" s="5"/>
      <c r="B3" s="5"/>
      <c r="C3" s="5"/>
      <c r="D3" s="5"/>
      <c r="E3" s="5"/>
      <c r="F3" s="5"/>
      <c r="G3" s="5"/>
      <c r="H3" s="5"/>
      <c r="I3" s="3" t="s">
        <v>2</v>
      </c>
      <c r="J3" s="3"/>
      <c r="K3" s="3"/>
    </row>
    <row r="4" spans="1:11" ht="18.75">
      <c r="A4" s="5"/>
      <c r="B4" s="5"/>
      <c r="C4" s="5"/>
      <c r="D4" s="5"/>
      <c r="E4" s="5"/>
      <c r="F4" s="5"/>
      <c r="G4" s="5"/>
      <c r="H4" s="5"/>
      <c r="I4" s="3" t="s">
        <v>11</v>
      </c>
      <c r="J4" s="3"/>
      <c r="K4" s="3"/>
    </row>
    <row r="5" spans="1:11" ht="18.75">
      <c r="A5" s="5"/>
      <c r="B5" s="5"/>
      <c r="C5" s="5"/>
      <c r="D5" s="5"/>
      <c r="E5" s="5"/>
      <c r="F5" s="5"/>
      <c r="G5" s="5"/>
      <c r="H5" s="5"/>
      <c r="I5" s="3" t="s">
        <v>0</v>
      </c>
      <c r="J5" s="3"/>
      <c r="K5" s="3"/>
    </row>
    <row r="6" spans="1:11" ht="18.75">
      <c r="A6" s="5"/>
      <c r="B6" s="5"/>
      <c r="C6" s="5"/>
      <c r="D6" s="5"/>
      <c r="E6" s="5"/>
      <c r="F6" s="5"/>
      <c r="G6" s="5"/>
      <c r="H6" s="5"/>
      <c r="I6" s="3" t="s">
        <v>31</v>
      </c>
      <c r="J6" s="3"/>
      <c r="K6" s="3"/>
    </row>
    <row r="7" spans="1:11" ht="18.75">
      <c r="A7" s="5"/>
      <c r="B7" s="5"/>
      <c r="C7" s="5"/>
      <c r="D7" s="5"/>
      <c r="E7" s="5"/>
      <c r="F7" s="5"/>
      <c r="G7" s="5"/>
      <c r="H7" s="5"/>
      <c r="I7" s="3"/>
      <c r="J7" s="3"/>
      <c r="K7" s="3"/>
    </row>
    <row r="8" spans="1:11" ht="18.75">
      <c r="A8" s="5"/>
      <c r="B8" s="5"/>
      <c r="C8" s="5"/>
      <c r="D8" s="5"/>
      <c r="E8" s="5"/>
      <c r="F8" s="5"/>
      <c r="G8" s="5"/>
      <c r="H8" s="5"/>
      <c r="I8" s="2" t="s">
        <v>17</v>
      </c>
      <c r="J8" s="3"/>
      <c r="K8" s="3"/>
    </row>
    <row r="9" spans="1:11" ht="18.75">
      <c r="A9" s="5"/>
      <c r="B9" s="5"/>
      <c r="C9" s="5"/>
      <c r="D9" s="5"/>
      <c r="E9" s="5"/>
      <c r="F9" s="5"/>
      <c r="G9" s="5"/>
      <c r="H9" s="5"/>
      <c r="I9" s="3" t="s">
        <v>1</v>
      </c>
      <c r="J9" s="3"/>
      <c r="K9" s="3"/>
    </row>
    <row r="10" spans="1:11" ht="18.75">
      <c r="A10" s="5"/>
      <c r="B10" s="5"/>
      <c r="C10" s="5"/>
      <c r="D10" s="5"/>
      <c r="E10" s="5"/>
      <c r="F10" s="5"/>
      <c r="G10" s="5"/>
      <c r="H10" s="5"/>
      <c r="I10" s="3" t="s">
        <v>2</v>
      </c>
      <c r="J10" s="3"/>
      <c r="K10" s="3"/>
    </row>
    <row r="11" spans="1:11" ht="18.75">
      <c r="A11" s="5"/>
      <c r="B11" s="5"/>
      <c r="C11" s="5"/>
      <c r="D11" s="5"/>
      <c r="E11" s="5"/>
      <c r="F11" s="5"/>
      <c r="G11" s="5"/>
      <c r="H11" s="5"/>
      <c r="I11" s="3" t="s">
        <v>11</v>
      </c>
      <c r="J11" s="3"/>
      <c r="K11" s="3"/>
    </row>
    <row r="12" spans="1:11" ht="18.75">
      <c r="A12" s="5"/>
      <c r="B12" s="5"/>
      <c r="C12" s="5"/>
      <c r="D12" s="5"/>
      <c r="E12" s="5"/>
      <c r="F12" s="5"/>
      <c r="G12" s="5"/>
      <c r="H12" s="5"/>
      <c r="I12" s="3" t="s">
        <v>0</v>
      </c>
      <c r="J12" s="3"/>
      <c r="K12" s="3"/>
    </row>
    <row r="13" spans="1:11" ht="18.75">
      <c r="A13" s="5"/>
      <c r="B13" s="5"/>
      <c r="C13" s="5"/>
      <c r="D13" s="5"/>
      <c r="E13" s="5"/>
      <c r="F13" s="5"/>
      <c r="G13" s="5"/>
      <c r="H13" s="5"/>
      <c r="I13" s="3" t="s">
        <v>26</v>
      </c>
      <c r="J13" s="3"/>
      <c r="K13" s="3"/>
    </row>
    <row r="14" spans="1:11" ht="39" customHeight="1">
      <c r="A14" s="56" t="s">
        <v>25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</row>
    <row r="15" spans="1:11" ht="11.2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20.25" customHeight="1" thickBot="1">
      <c r="A16" s="7"/>
      <c r="B16" s="8"/>
      <c r="C16" s="8"/>
      <c r="D16" s="8"/>
      <c r="E16" s="8"/>
      <c r="F16" s="5"/>
      <c r="G16" s="5"/>
      <c r="H16" s="5"/>
      <c r="I16" s="5"/>
      <c r="J16" s="5"/>
      <c r="K16" s="5" t="s">
        <v>19</v>
      </c>
    </row>
    <row r="17" spans="1:11" ht="18.75">
      <c r="A17" s="50" t="s">
        <v>7</v>
      </c>
      <c r="B17" s="57" t="s">
        <v>3</v>
      </c>
      <c r="C17" s="50" t="s">
        <v>16</v>
      </c>
      <c r="D17" s="51"/>
      <c r="E17" s="52"/>
      <c r="F17" s="50" t="s">
        <v>14</v>
      </c>
      <c r="G17" s="51"/>
      <c r="H17" s="52"/>
      <c r="I17" s="50" t="s">
        <v>15</v>
      </c>
      <c r="J17" s="51"/>
      <c r="K17" s="52"/>
    </row>
    <row r="18" spans="1:11" s="1" customFormat="1" ht="24" customHeight="1">
      <c r="A18" s="59"/>
      <c r="B18" s="58"/>
      <c r="C18" s="53" t="s">
        <v>4</v>
      </c>
      <c r="D18" s="54" t="s">
        <v>5</v>
      </c>
      <c r="E18" s="55"/>
      <c r="F18" s="53" t="s">
        <v>4</v>
      </c>
      <c r="G18" s="54" t="s">
        <v>5</v>
      </c>
      <c r="H18" s="55"/>
      <c r="I18" s="53" t="s">
        <v>4</v>
      </c>
      <c r="J18" s="54" t="s">
        <v>5</v>
      </c>
      <c r="K18" s="55"/>
    </row>
    <row r="19" spans="1:11" s="1" customFormat="1" ht="78.75" customHeight="1">
      <c r="A19" s="59"/>
      <c r="B19" s="58"/>
      <c r="C19" s="53"/>
      <c r="D19" s="4" t="s">
        <v>6</v>
      </c>
      <c r="E19" s="24" t="s">
        <v>20</v>
      </c>
      <c r="F19" s="53"/>
      <c r="G19" s="4" t="s">
        <v>6</v>
      </c>
      <c r="H19" s="24" t="s">
        <v>20</v>
      </c>
      <c r="I19" s="53"/>
      <c r="J19" s="4" t="s">
        <v>6</v>
      </c>
      <c r="K19" s="24" t="s">
        <v>20</v>
      </c>
    </row>
    <row r="20" spans="1:11" s="1" customFormat="1" ht="19.5" customHeight="1">
      <c r="A20" s="17">
        <v>1</v>
      </c>
      <c r="B20" s="15">
        <v>2</v>
      </c>
      <c r="C20" s="17">
        <v>3</v>
      </c>
      <c r="D20" s="9">
        <v>4</v>
      </c>
      <c r="E20" s="18">
        <v>5</v>
      </c>
      <c r="F20" s="17">
        <v>6</v>
      </c>
      <c r="G20" s="9">
        <v>7</v>
      </c>
      <c r="H20" s="18">
        <v>8</v>
      </c>
      <c r="I20" s="17">
        <v>9</v>
      </c>
      <c r="J20" s="9">
        <v>10</v>
      </c>
      <c r="K20" s="18">
        <v>11</v>
      </c>
    </row>
    <row r="21" spans="1:11" s="1" customFormat="1" ht="29.25" customHeight="1">
      <c r="A21" s="32"/>
      <c r="B21" s="10" t="s">
        <v>21</v>
      </c>
      <c r="C21" s="19">
        <f>D21+E21</f>
        <v>971993.13</v>
      </c>
      <c r="D21" s="11">
        <f>D22+D23+D25+D26+D27+D28+D29+D33+D30+D31+D32+D24</f>
        <v>760905</v>
      </c>
      <c r="E21" s="11">
        <f>E22+E23+E25+E26+E27+E28+E29+E33+E30+E31+E32+E24</f>
        <v>211088.13000000003</v>
      </c>
      <c r="F21" s="19">
        <f>G21+H21</f>
        <v>865958.2</v>
      </c>
      <c r="G21" s="11">
        <f>G22+G23+G25+G26+G27+G28+G29+G33+G30+G31+G32+G24</f>
        <v>722833.7</v>
      </c>
      <c r="H21" s="11">
        <f>H22+H23+H25+H26+H27+H28+H29+H33+H30+H31+H32+H24</f>
        <v>143124.5</v>
      </c>
      <c r="I21" s="19">
        <f>J21+K21</f>
        <v>815784.6</v>
      </c>
      <c r="J21" s="11">
        <f>J22+J23+J25+J26+J27+J28+J29+J33+J30+J31+J32+J24</f>
        <v>670759.2</v>
      </c>
      <c r="K21" s="48">
        <f>K22+K23+K25+K26+K27+K28+K29+K33+K30+K31+K32+K24</f>
        <v>145025.4</v>
      </c>
    </row>
    <row r="22" spans="1:11" ht="41.25" customHeight="1">
      <c r="A22" s="17">
        <v>1</v>
      </c>
      <c r="B22" s="16" t="s">
        <v>12</v>
      </c>
      <c r="C22" s="43">
        <f aca="true" t="shared" si="0" ref="C22:C33">D22+E22</f>
        <v>0</v>
      </c>
      <c r="D22" s="44">
        <v>0</v>
      </c>
      <c r="E22" s="45">
        <v>0</v>
      </c>
      <c r="F22" s="43">
        <f>G22+H22</f>
        <v>29283.2</v>
      </c>
      <c r="G22" s="44">
        <f>2181.1+11537</f>
        <v>13718.1</v>
      </c>
      <c r="H22" s="45">
        <v>15565.1</v>
      </c>
      <c r="I22" s="43">
        <f>J22+K22</f>
        <v>166423.8</v>
      </c>
      <c r="J22" s="44">
        <v>128645.6</v>
      </c>
      <c r="K22" s="45">
        <v>37778.2</v>
      </c>
    </row>
    <row r="23" spans="1:11" ht="47.25" customHeight="1">
      <c r="A23" s="17">
        <v>2</v>
      </c>
      <c r="B23" s="42" t="s">
        <v>13</v>
      </c>
      <c r="C23" s="43">
        <f t="shared" si="0"/>
        <v>11169.2</v>
      </c>
      <c r="D23" s="44">
        <v>9025</v>
      </c>
      <c r="E23" s="45">
        <v>2144.2</v>
      </c>
      <c r="F23" s="43">
        <f>G23+H23</f>
        <v>450000</v>
      </c>
      <c r="G23" s="44">
        <v>427500</v>
      </c>
      <c r="H23" s="45">
        <v>22500</v>
      </c>
      <c r="I23" s="43">
        <f>J23+K23</f>
        <v>483850.2</v>
      </c>
      <c r="J23" s="44">
        <v>459657</v>
      </c>
      <c r="K23" s="45">
        <v>24193.2</v>
      </c>
    </row>
    <row r="24" spans="1:11" ht="47.25" customHeight="1">
      <c r="A24" s="17">
        <v>3</v>
      </c>
      <c r="B24" s="14" t="s">
        <v>29</v>
      </c>
      <c r="C24" s="43">
        <f t="shared" si="0"/>
        <v>82311.3</v>
      </c>
      <c r="D24" s="44">
        <f>61287.8-2353.7</f>
        <v>58934.100000000006</v>
      </c>
      <c r="E24" s="45">
        <v>23377.2</v>
      </c>
      <c r="F24" s="43">
        <f>G24+H24</f>
        <v>0</v>
      </c>
      <c r="G24" s="44">
        <v>0</v>
      </c>
      <c r="H24" s="45">
        <v>0</v>
      </c>
      <c r="I24" s="43">
        <f>J24+K24</f>
        <v>0</v>
      </c>
      <c r="J24" s="44">
        <v>0</v>
      </c>
      <c r="K24" s="45">
        <v>0</v>
      </c>
    </row>
    <row r="25" spans="1:11" ht="39.75" customHeight="1">
      <c r="A25" s="17">
        <v>4</v>
      </c>
      <c r="B25" s="42" t="s">
        <v>28</v>
      </c>
      <c r="C25" s="43">
        <f t="shared" si="0"/>
        <v>24097.9</v>
      </c>
      <c r="D25" s="44">
        <f>19180.6-10853.9</f>
        <v>8326.699999999999</v>
      </c>
      <c r="E25" s="45">
        <f>2639.36+13131.84</f>
        <v>15771.2</v>
      </c>
      <c r="F25" s="43">
        <v>0</v>
      </c>
      <c r="G25" s="44">
        <v>0</v>
      </c>
      <c r="H25" s="45">
        <v>0</v>
      </c>
      <c r="I25" s="43">
        <v>0</v>
      </c>
      <c r="J25" s="44">
        <v>0</v>
      </c>
      <c r="K25" s="45">
        <v>0</v>
      </c>
    </row>
    <row r="26" spans="1:11" ht="45.75" customHeight="1">
      <c r="A26" s="17">
        <v>5</v>
      </c>
      <c r="B26" s="14" t="s">
        <v>8</v>
      </c>
      <c r="C26" s="19">
        <f t="shared" si="0"/>
        <v>30066.300000000003</v>
      </c>
      <c r="D26" s="12">
        <f>12894.6+8759.3</f>
        <v>21653.9</v>
      </c>
      <c r="E26" s="20">
        <f>5196.9+3215.5</f>
        <v>8412.4</v>
      </c>
      <c r="F26" s="25">
        <v>0</v>
      </c>
      <c r="G26" s="13">
        <v>0</v>
      </c>
      <c r="H26" s="26">
        <v>0</v>
      </c>
      <c r="I26" s="25">
        <v>0</v>
      </c>
      <c r="J26" s="13">
        <v>0</v>
      </c>
      <c r="K26" s="26">
        <v>0</v>
      </c>
    </row>
    <row r="27" spans="1:11" ht="37.5" customHeight="1">
      <c r="A27" s="17">
        <v>6</v>
      </c>
      <c r="B27" s="14" t="s">
        <v>18</v>
      </c>
      <c r="C27" s="19">
        <f t="shared" si="0"/>
        <v>21213.33</v>
      </c>
      <c r="D27" s="12">
        <f>9462+6935.9</f>
        <v>16397.9</v>
      </c>
      <c r="E27" s="20">
        <f>2778.2+2037.23</f>
        <v>4815.43</v>
      </c>
      <c r="F27" s="25">
        <v>0</v>
      </c>
      <c r="G27" s="13">
        <v>0</v>
      </c>
      <c r="H27" s="26">
        <v>0</v>
      </c>
      <c r="I27" s="25">
        <v>0</v>
      </c>
      <c r="J27" s="13">
        <v>0</v>
      </c>
      <c r="K27" s="26">
        <v>0</v>
      </c>
    </row>
    <row r="28" spans="1:11" ht="36" customHeight="1">
      <c r="A28" s="17">
        <v>7</v>
      </c>
      <c r="B28" s="14" t="s">
        <v>9</v>
      </c>
      <c r="C28" s="19">
        <f t="shared" si="0"/>
        <v>82271.4</v>
      </c>
      <c r="D28" s="12">
        <f>59225+668.6</f>
        <v>59893.6</v>
      </c>
      <c r="E28" s="20">
        <v>22377.8</v>
      </c>
      <c r="F28" s="25">
        <f>G28+H28</f>
        <v>140357.6</v>
      </c>
      <c r="G28" s="13">
        <f>109990-668.8-9810</f>
        <v>99511.2</v>
      </c>
      <c r="H28" s="26">
        <v>40846.4</v>
      </c>
      <c r="I28" s="25">
        <v>0</v>
      </c>
      <c r="J28" s="13">
        <v>0</v>
      </c>
      <c r="K28" s="26">
        <v>0</v>
      </c>
    </row>
    <row r="29" spans="1:11" ht="71.25" customHeight="1">
      <c r="A29" s="17">
        <v>8</v>
      </c>
      <c r="B29" s="14" t="s">
        <v>27</v>
      </c>
      <c r="C29" s="19">
        <f t="shared" si="0"/>
        <v>95994.9</v>
      </c>
      <c r="D29" s="12">
        <v>95035</v>
      </c>
      <c r="E29" s="20">
        <v>959.9</v>
      </c>
      <c r="F29" s="25">
        <f>G29+H29</f>
        <v>108284.7</v>
      </c>
      <c r="G29" s="13">
        <v>107201.9</v>
      </c>
      <c r="H29" s="26">
        <f>894+188.8</f>
        <v>1082.8</v>
      </c>
      <c r="I29" s="25">
        <v>0</v>
      </c>
      <c r="J29" s="13">
        <v>0</v>
      </c>
      <c r="K29" s="26">
        <v>0</v>
      </c>
    </row>
    <row r="30" spans="1:11" ht="51" customHeight="1">
      <c r="A30" s="35">
        <v>9</v>
      </c>
      <c r="B30" s="36" t="s">
        <v>22</v>
      </c>
      <c r="C30" s="37">
        <f t="shared" si="0"/>
        <v>173981.80000000002</v>
      </c>
      <c r="D30" s="38">
        <v>155048.2</v>
      </c>
      <c r="E30" s="46">
        <f>18533.6+400</f>
        <v>18933.6</v>
      </c>
      <c r="F30" s="25">
        <f>G30+H30</f>
        <v>39290</v>
      </c>
      <c r="G30" s="39">
        <f>22220</f>
        <v>22220</v>
      </c>
      <c r="H30" s="40">
        <v>17070</v>
      </c>
      <c r="I30" s="25">
        <v>0</v>
      </c>
      <c r="J30" s="13">
        <v>0</v>
      </c>
      <c r="K30" s="26">
        <v>0</v>
      </c>
    </row>
    <row r="31" spans="1:11" ht="33" customHeight="1">
      <c r="A31" s="17">
        <v>10</v>
      </c>
      <c r="B31" s="47" t="s">
        <v>23</v>
      </c>
      <c r="C31" s="37">
        <f t="shared" si="0"/>
        <v>344057.5</v>
      </c>
      <c r="D31" s="38">
        <f>231972.6+173.6</f>
        <v>232146.2</v>
      </c>
      <c r="E31" s="46">
        <v>111911.3</v>
      </c>
      <c r="F31" s="37">
        <f>G31+H31</f>
        <v>46060.2</v>
      </c>
      <c r="G31" s="38">
        <v>0</v>
      </c>
      <c r="H31" s="46">
        <v>46060.2</v>
      </c>
      <c r="I31" s="37">
        <f>J31+K31</f>
        <v>129640.59999999998</v>
      </c>
      <c r="J31" s="38">
        <f>282822.6-236236</f>
        <v>46586.59999999998</v>
      </c>
      <c r="K31" s="46">
        <v>83054</v>
      </c>
    </row>
    <row r="32" spans="1:11" ht="96.75" customHeight="1">
      <c r="A32" s="35">
        <v>11</v>
      </c>
      <c r="B32" s="36" t="s">
        <v>24</v>
      </c>
      <c r="C32" s="37">
        <f>D32+E32</f>
        <v>20742.5</v>
      </c>
      <c r="D32" s="38">
        <f>30387.9-12030.5</f>
        <v>18357.4</v>
      </c>
      <c r="E32" s="46">
        <f>2385.1</f>
        <v>2385.1</v>
      </c>
      <c r="F32" s="49">
        <f>G32</f>
        <v>12030.5</v>
      </c>
      <c r="G32" s="39">
        <v>12030.5</v>
      </c>
      <c r="H32" s="40">
        <v>0</v>
      </c>
      <c r="I32" s="49">
        <v>0</v>
      </c>
      <c r="J32" s="39">
        <v>0</v>
      </c>
      <c r="K32" s="40">
        <v>0</v>
      </c>
    </row>
    <row r="33" spans="1:11" ht="76.5" customHeight="1" thickBot="1">
      <c r="A33" s="33">
        <v>12</v>
      </c>
      <c r="B33" s="34" t="s">
        <v>10</v>
      </c>
      <c r="C33" s="21">
        <f t="shared" si="0"/>
        <v>86087</v>
      </c>
      <c r="D33" s="22">
        <v>86087</v>
      </c>
      <c r="E33" s="23">
        <v>0</v>
      </c>
      <c r="F33" s="27">
        <f>G33+H33</f>
        <v>40652</v>
      </c>
      <c r="G33" s="28">
        <v>40652</v>
      </c>
      <c r="H33" s="29">
        <v>0</v>
      </c>
      <c r="I33" s="30">
        <f>J33+K33</f>
        <v>35870</v>
      </c>
      <c r="J33" s="31">
        <v>35870</v>
      </c>
      <c r="K33" s="29">
        <v>0</v>
      </c>
    </row>
    <row r="34" ht="18.75" hidden="1">
      <c r="A34" s="41"/>
    </row>
  </sheetData>
  <sheetProtection/>
  <autoFilter ref="B19:H23"/>
  <mergeCells count="12">
    <mergeCell ref="B17:B19"/>
    <mergeCell ref="A17:A19"/>
    <mergeCell ref="F17:H17"/>
    <mergeCell ref="I17:K17"/>
    <mergeCell ref="F18:F19"/>
    <mergeCell ref="G18:H18"/>
    <mergeCell ref="A14:K14"/>
    <mergeCell ref="I18:I19"/>
    <mergeCell ref="J18:K18"/>
    <mergeCell ref="C17:E17"/>
    <mergeCell ref="C18:C19"/>
    <mergeCell ref="D18:E18"/>
  </mergeCells>
  <printOptions horizontalCentered="1"/>
  <pageMargins left="0.3937007874015748" right="0.3937007874015748" top="0.7086614173228347" bottom="0.15748031496062992" header="0.2755905511811024" footer="0.2362204724409449"/>
  <pageSetup horizontalDpi="300" verticalDpi="300" orientation="landscape" paperSize="9" scale="49" r:id="rId1"/>
  <headerFooter alignWithMargins="0">
    <oddFooter>&amp;L56/мз</oddFooter>
  </headerFooter>
  <rowBreaks count="1" manualBreakCount="1">
    <brk id="3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2020-12-24T08:56:37Z</cp:lastPrinted>
  <dcterms:created xsi:type="dcterms:W3CDTF">2003-07-23T10:25:27Z</dcterms:created>
  <dcterms:modified xsi:type="dcterms:W3CDTF">2020-12-25T12:06:14Z</dcterms:modified>
  <cp:category/>
  <cp:version/>
  <cp:contentType/>
  <cp:contentStatus/>
</cp:coreProperties>
</file>