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3725" activeTab="0"/>
  </bookViews>
  <sheets>
    <sheet name="2019" sheetId="1" r:id="rId1"/>
  </sheets>
  <definedNames>
    <definedName name="_xlnm.Print_Titles" localSheetId="0">'2019'!$8:$10</definedName>
    <definedName name="_xlnm.Print_Area" localSheetId="0">'2019'!$A$1:$H$298</definedName>
  </definedNames>
  <calcPr fullCalcOnLoad="1"/>
</workbook>
</file>

<file path=xl/sharedStrings.xml><?xml version="1.0" encoding="utf-8"?>
<sst xmlns="http://schemas.openxmlformats.org/spreadsheetml/2006/main" count="1498" uniqueCount="325">
  <si>
    <t>Наименование</t>
  </si>
  <si>
    <t>Код</t>
  </si>
  <si>
    <t>Целевая статья</t>
  </si>
  <si>
    <t>Вид расхода</t>
  </si>
  <si>
    <t>000</t>
  </si>
  <si>
    <t>Жилищно-коммунальное хозяйство</t>
  </si>
  <si>
    <t>Образование</t>
  </si>
  <si>
    <t>Социальная политика</t>
  </si>
  <si>
    <t>ВСЕГО РАСХОДОВ</t>
  </si>
  <si>
    <t>Национальная безопасность и правоохранительная деятельность</t>
  </si>
  <si>
    <t>Национальная экономика</t>
  </si>
  <si>
    <t>Центральный аппарат</t>
  </si>
  <si>
    <t>Культура</t>
  </si>
  <si>
    <t>Пенсионное обеспечение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</si>
  <si>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</si>
  <si>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</si>
  <si>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</si>
  <si>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Национальная оборона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</si>
  <si>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</si>
  <si>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</si>
  <si>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</si>
  <si>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</si>
  <si>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Доплаты к пенсиям государственных служащих субъектов Российской Федерации и муниципальных служащих</t>
  </si>
  <si>
    <t xml:space="preserve">Функционирование высшего должностного лица субъекта Российской Федерации и муниципального образования  </t>
  </si>
  <si>
    <t>Другие вопросы в области национальной безопасности и правоохранительной деятельности</t>
  </si>
  <si>
    <t>по разделам, подразделам, целевым статьям и видам расходов бюджетов</t>
  </si>
  <si>
    <t>01</t>
  </si>
  <si>
    <t>Подраздел</t>
  </si>
  <si>
    <t xml:space="preserve">Раздел </t>
  </si>
  <si>
    <t>00</t>
  </si>
  <si>
    <t>02</t>
  </si>
  <si>
    <t>03</t>
  </si>
  <si>
    <t>04</t>
  </si>
  <si>
    <t>12</t>
  </si>
  <si>
    <t>14</t>
  </si>
  <si>
    <t>Мобилизационная и вневойсковая подготовка</t>
  </si>
  <si>
    <t>09</t>
  </si>
  <si>
    <t>05</t>
  </si>
  <si>
    <t>Жилищное хозяйство</t>
  </si>
  <si>
    <t>Благоустройство</t>
  </si>
  <si>
    <t>Озеленение</t>
  </si>
  <si>
    <t>07</t>
  </si>
  <si>
    <t>08</t>
  </si>
  <si>
    <t>10</t>
  </si>
  <si>
    <t>11</t>
  </si>
  <si>
    <t>13</t>
  </si>
  <si>
    <t xml:space="preserve">Культура и кинематография </t>
  </si>
  <si>
    <t>Средства массовой информации</t>
  </si>
  <si>
    <t xml:space="preserve">Физическая культура </t>
  </si>
  <si>
    <t>к решению Совета депутатов</t>
  </si>
  <si>
    <t>Дорожное хозяйство (дорожные фонды)</t>
  </si>
  <si>
    <t>Осуществление первичного воинского учета на территориях, где отсутствуют военные комиссариаты</t>
  </si>
  <si>
    <t>Реализация государственных функций в области национальной экономики</t>
  </si>
  <si>
    <t>Меры социальной поддержки населения по публичным нормативным обязательствам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</si>
  <si>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</si>
  <si>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средств массовой информации</t>
  </si>
  <si>
    <t>Оплата информационных услуг по освещению деятельности органов муниципальной власти</t>
  </si>
  <si>
    <t>Руководство и управление в сфере установленных функций органов местного самоуправления</t>
  </si>
  <si>
    <t>120</t>
  </si>
  <si>
    <t>Руководство и управление в сфере установленных функций местного самоуправления</t>
  </si>
  <si>
    <t>240</t>
  </si>
  <si>
    <t>200</t>
  </si>
  <si>
    <t>800</t>
  </si>
  <si>
    <t>850</t>
  </si>
  <si>
    <t>Уплата налогов, сборов и иных платежей</t>
  </si>
  <si>
    <t>Руководство и управление в сфере установленных функций  органов местного самоуправления</t>
  </si>
  <si>
    <t>100</t>
  </si>
  <si>
    <t>Расходы на выплаты персоналу муниципальных органов</t>
  </si>
  <si>
    <t>310</t>
  </si>
  <si>
    <t>300</t>
  </si>
  <si>
    <t>Социальное обеспечение и иные выплаты населению</t>
  </si>
  <si>
    <t>Прочие расходы в целях обеспечения выполнения функций муниципальными органами</t>
  </si>
  <si>
    <t>Обеспечение выполнения установленных функций муниципальными органами</t>
  </si>
  <si>
    <t xml:space="preserve"> Ежегодная денежная выплата почетным гражданам городского поселения 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</si>
  <si>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</si>
  <si>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</si>
  <si>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</si>
  <si>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</si>
  <si>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</si>
  <si>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Непрограммные расходы бюджета поселения</t>
  </si>
  <si>
    <t>Содержание объектов дорожного хозяйства</t>
  </si>
  <si>
    <t>Создание условий для сохранения и развития самодеятельного и народного творчества, творческого потенциала жителей поселения</t>
  </si>
  <si>
    <t>Организация и проведение городских мероприятий</t>
  </si>
  <si>
    <t>Библиотечное обслуживание населения в городском поселении Пересвет на 2015-2019 годы</t>
  </si>
  <si>
    <t>Обеспечение условий для библиотечно-библиографического, информационного и культурно-досугового обслуживания граждан</t>
  </si>
  <si>
    <t>Обеспечение условий для пополнения, обновления и сохранности книжного фонда</t>
  </si>
  <si>
    <t>Муниципальная программа "Развитие физической культуры и массового спорта в городском поселении Пересвет на 2015-2019 годы"</t>
  </si>
  <si>
    <t>Развитие массового спорта и общественного физкультурно-оздоровительного движения, включая организацию спортивно-оздоровительного отдыха, материально-техническое обеспечение</t>
  </si>
  <si>
    <t>Проведение спортивно-массовых мероприятий в соответствии с ежегодно разрабатываемыми календарными планами</t>
  </si>
  <si>
    <t xml:space="preserve">Прочие мероприятия по благоустройству </t>
  </si>
  <si>
    <t>Организация мероприятий, направленных на интеллектуальное, творческое развитие детей и молодежи</t>
  </si>
  <si>
    <t>Создание условий для организаций досуга и обеспечения жителей услугами организаций культуры в городском поселении Пересвет на 2015-2019 годы</t>
  </si>
  <si>
    <t>Муниципальная программа "Управление муниципальным имуществом городского поселения Пересвет на 2015-2019 годы"</t>
  </si>
  <si>
    <t>Муниципальная программа "Обеспечение дорожной деятельности и безопасности дорожного движения на территории городского поселения Пересвет на 2015-2019 годы"</t>
  </si>
  <si>
    <t>Муниципальная программа "Содержание и развитие жилищно-коммунального хозяйства на территории городского поселения Пересвет на 2015-2019 годы"</t>
  </si>
  <si>
    <t>Муниципальная программа "Развитие культуры на территории городского поселения Пересвет на 2015-2019 годы"</t>
  </si>
  <si>
    <t>Содержание мест захоронения</t>
  </si>
  <si>
    <t>Расходы связанные с управлением муниципальной собственностью</t>
  </si>
  <si>
    <t xml:space="preserve">Рыночная оценка </t>
  </si>
  <si>
    <t xml:space="preserve">Постановка на государственный кадастровый учет и государственная регистрация прав </t>
  </si>
  <si>
    <t>Муниципальная программа "Обеспечение безопасности жизнедеятельности населения городского поселения Пересвет на 2015-2019 годы"</t>
  </si>
  <si>
    <t>Обеспечение первичных мер пожарной безопасности</t>
  </si>
  <si>
    <t>Обеспечение безопасности людей на водных объектах, охрана их жизни и здоровья</t>
  </si>
  <si>
    <t>Капитальный ремонт общего имущества многоквартирных домов на территории городского поселения Пересвет на 2015-2019 годы</t>
  </si>
  <si>
    <t>Взнос на капитальный ремонт общего имущества многоквартирных домов за помещения, которые находятся в муниципальной собственности</t>
  </si>
  <si>
    <t>Наружное освещение</t>
  </si>
  <si>
    <t>Межбюджетные трансферты в бюджет Сергиево-Посадского муниципального района на осуществление внешнего финансового контроля</t>
  </si>
  <si>
    <t>Межбюджетные трансферты</t>
  </si>
  <si>
    <t>500</t>
  </si>
  <si>
    <t>Иные межбюджетные трансферты</t>
  </si>
  <si>
    <t>540</t>
  </si>
  <si>
    <t>Муниципальная программа "Доступная среда на территории городского поселения Пересвет на 2015-2019 годы"</t>
  </si>
  <si>
    <t>Создание доступной среды жизнедеятельности инвалидов и других маломобильных групп населения</t>
  </si>
  <si>
    <t>Обеспечение функций муниципального казенного учреждения "Центр обеспечения деятельности органов местного самоуправления городского поселения Пересвет"</t>
  </si>
  <si>
    <t>98 0 00 00990</t>
  </si>
  <si>
    <t>00 0 00 00000</t>
  </si>
  <si>
    <t>96 0 00 00000</t>
  </si>
  <si>
    <t>96 0 00 01000</t>
  </si>
  <si>
    <t>07 0 00 00000</t>
  </si>
  <si>
    <t>07 0 01 00010</t>
  </si>
  <si>
    <t>98 0 00 00000</t>
  </si>
  <si>
    <t>06 0 00 00000</t>
  </si>
  <si>
    <t>06 0 02 00020</t>
  </si>
  <si>
    <t>98 0 00 04000</t>
  </si>
  <si>
    <t>98 0 00 04010</t>
  </si>
  <si>
    <t>98 0 00 04020</t>
  </si>
  <si>
    <t>13 0 00 00000</t>
  </si>
  <si>
    <t>13 5 03 51180</t>
  </si>
  <si>
    <t>07 0 02 00020</t>
  </si>
  <si>
    <t>07 0 03 00030</t>
  </si>
  <si>
    <t>02 0 00 00000</t>
  </si>
  <si>
    <t>02 0 01 00010</t>
  </si>
  <si>
    <t>08 0 00 00000</t>
  </si>
  <si>
    <t>08 0 02 00020</t>
  </si>
  <si>
    <t>06 0 01 00010</t>
  </si>
  <si>
    <t>98 0 00 10000</t>
  </si>
  <si>
    <t>01 0 00 00000</t>
  </si>
  <si>
    <t>01 2 00 00000</t>
  </si>
  <si>
    <t>01 2 03 00030</t>
  </si>
  <si>
    <t>06 0 03 00030</t>
  </si>
  <si>
    <t>04 0 00 00000</t>
  </si>
  <si>
    <t>04 1 03 00030</t>
  </si>
  <si>
    <t>04 1 00 00000</t>
  </si>
  <si>
    <t>04 1 01 00010</t>
  </si>
  <si>
    <t>04 1 02 00020</t>
  </si>
  <si>
    <t>04 2 00 00000</t>
  </si>
  <si>
    <t>04 2 01 00010</t>
  </si>
  <si>
    <t>04 2 02 00020</t>
  </si>
  <si>
    <t>05 0 00 00000</t>
  </si>
  <si>
    <t>05 0 01 00010</t>
  </si>
  <si>
    <t>05 0 02 00020</t>
  </si>
  <si>
    <t>96 0 00 04000</t>
  </si>
  <si>
    <t>Межбюджетные трансферты в бюджет Сергиево-Посадского муниципального района по передаче полномочий (части полномочий) в сфере осуществления закупок товаров, работ и услуг</t>
  </si>
  <si>
    <t>Расходы на выплаты персоналу казенных учреждений</t>
  </si>
  <si>
    <t>110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</si>
  <si>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</si>
  <si>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95 0 00 07703</t>
  </si>
  <si>
    <t>95 0 00 09003</t>
  </si>
  <si>
    <t>Публичные нормативные выплаты гражданам несоциального характера</t>
  </si>
  <si>
    <t>330</t>
  </si>
  <si>
    <t>02 0 02 S0020</t>
  </si>
  <si>
    <t>Молодежная политика</t>
  </si>
  <si>
    <t>Содержание внутриквартальных дорог, тротуаров и проездов к дворовым территориям</t>
  </si>
  <si>
    <t>10 0 01 00010</t>
  </si>
  <si>
    <t>Поддержка субъектов малого и среднего предпринимательства</t>
  </si>
  <si>
    <t>10 0 00 00000</t>
  </si>
  <si>
    <t>Муниципальная программа "Поддержка малого и среднего предпринимательства в городском поселении Пересвет на 2017-2021 годы"</t>
  </si>
  <si>
    <t>11 0 00 00000</t>
  </si>
  <si>
    <t>11 2 04 00030</t>
  </si>
  <si>
    <t>Муниципальная программа "Организация муниципального управления на территории городского поселения Пересвет на 2017-2021 годы"</t>
  </si>
  <si>
    <t>11 4 01 00010</t>
  </si>
  <si>
    <t>11 3 01 00010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</si>
  <si>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</si>
  <si>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</si>
  <si>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13 </t>
  </si>
  <si>
    <t>11 1 03 00030</t>
  </si>
  <si>
    <t>Обслуживание муниципального долга</t>
  </si>
  <si>
    <t>700</t>
  </si>
  <si>
    <t>730</t>
  </si>
  <si>
    <t>Обеспечение своевременности и полноты исполнения долговых обязательств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</si>
  <si>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</si>
  <si>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</si>
  <si>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320</t>
  </si>
  <si>
    <t>Социальные выплаты гражданам, кроме публичных нормативных социальных выплат</t>
  </si>
  <si>
    <t>Муниципальная программа "Обеспечение жильем молодых семей городского поселения Пересвет на 2018 - 2022 годы"</t>
  </si>
  <si>
    <t>Предоставление молодым семьям нуждающимся в улучшении жилищных условий социальных выплат на приобретение жилого помещения или строительство индивидуального жилого дома</t>
  </si>
  <si>
    <t>(тыс. руб.)</t>
  </si>
  <si>
    <t>Закупка товаров, работ и услуг для обеспечения муниципальных нужд</t>
  </si>
  <si>
    <t>Иные закупки товаров, работ и услуг для обеспечения муниципальных нужд</t>
  </si>
  <si>
    <t>Устройство и капитальный ремонт электросетевого хозяйства, систем наружного освещения и архитектурно-художественного освещения в рамках реализации приоритетного проекта "Светлый город"</t>
  </si>
  <si>
    <t>95 0 00 00000</t>
  </si>
  <si>
    <t>02 0 02 00020</t>
  </si>
  <si>
    <t>Муниципальная программа "Формирование современной городской среды городского поселения Пересвет Сергиево-Посадского муниципального района" на 2018-2022 годы</t>
  </si>
  <si>
    <t xml:space="preserve">Благоустройство территории городского поселения Пересвет </t>
  </si>
  <si>
    <t>13 2 00 00000</t>
  </si>
  <si>
    <t>13 2 01 00010</t>
  </si>
  <si>
    <t>13 2 02 00020</t>
  </si>
  <si>
    <t>13 2 03 00030</t>
  </si>
  <si>
    <t>13 2 04 00040</t>
  </si>
  <si>
    <t>13 2 06 00060</t>
  </si>
  <si>
    <t>Светлый город</t>
  </si>
  <si>
    <t>13 3 01 00010</t>
  </si>
  <si>
    <t>Благоустройство территорий городского поселения Пересвет</t>
  </si>
  <si>
    <t>Ремонт асфальтового покрытия дворовых территорий</t>
  </si>
  <si>
    <t>Доступная среда</t>
  </si>
  <si>
    <t>13 3 00 00000</t>
  </si>
  <si>
    <t>Комфортная городская среда</t>
  </si>
  <si>
    <t>13 1 00 00000</t>
  </si>
  <si>
    <t>Благоустройство общественных территорий</t>
  </si>
  <si>
    <t>13 1 01 00010</t>
  </si>
  <si>
    <t>Приложение № 2</t>
  </si>
  <si>
    <t>09 0 00 00000</t>
  </si>
  <si>
    <t>13 3 02 00020</t>
  </si>
  <si>
    <t>Устройство доступной среды для инвалидов в подъездах многоквартирных домов</t>
  </si>
  <si>
    <t>Связь и информатика</t>
  </si>
  <si>
    <t>Развитие информационных технологий в сфере ЖКХ</t>
  </si>
  <si>
    <t>13 6 00 00000</t>
  </si>
  <si>
    <t>Обеспечение равного доступа собственников помещений МКД к электронным сервисам цифровой инфраструктуры в сфере ЖКХ</t>
  </si>
  <si>
    <t xml:space="preserve">Проведение ремонта автомобильных дорог общего пользования </t>
  </si>
  <si>
    <t>95 0 00 09803</t>
  </si>
  <si>
    <t>Межбюджетные трансферты в бюджет Сергиево-Посадского муниципального района по передаче полномочий (части полномочий) по предоставлению муниципальной услуги "Выдача ордера на право производства земляных работ"</t>
  </si>
  <si>
    <t>13 4 00 00000</t>
  </si>
  <si>
    <t>Государственная программа Московской области "Развитие и функционирование дорожно-транспортного комплекса" на 2017-2021гг.</t>
  </si>
  <si>
    <t>14 0 00 00000</t>
  </si>
  <si>
    <t>Субсидия из Дорожного фонда Московской области на ремонт дорог общего пользования</t>
  </si>
  <si>
    <t>Государственная программа Московской области "Формирование современной комфортной городской среды"</t>
  </si>
  <si>
    <t>17 0 00 00000</t>
  </si>
  <si>
    <t>Государственная программа Московской области "Цифровое Подмосковье" 2018-2021 годы</t>
  </si>
  <si>
    <t>15 0 00 00000</t>
  </si>
  <si>
    <t>Развитие информационной технической инфраструктуры экосистемы цифровой экономики Московской области</t>
  </si>
  <si>
    <t>15 2 00 00000</t>
  </si>
  <si>
    <t>Капитальный ремонт подъездов</t>
  </si>
  <si>
    <t>13 5 00 00000</t>
  </si>
  <si>
    <t>Проведение капитального ремонта подъездов МКД</t>
  </si>
  <si>
    <t>13 5 01 00010</t>
  </si>
  <si>
    <t>13 5 01 S0010</t>
  </si>
  <si>
    <t>Субсидия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</si>
  <si>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</si>
  <si>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Государственная программа Московской области "Формирование современной комфортной среды"</t>
  </si>
  <si>
    <t>Субсидия из Московской области на ремонт подъездов</t>
  </si>
  <si>
    <t>Повышение эффективности бюджетных расходов городского поселения Пересвет</t>
  </si>
  <si>
    <t>11 1 02 00020</t>
  </si>
  <si>
    <t>830</t>
  </si>
  <si>
    <t xml:space="preserve">Коммунальное хозяйство </t>
  </si>
  <si>
    <t>Исполнение судебных актов</t>
  </si>
  <si>
    <t>Дополнительные мероприятия по развитию жилищно-коммунального хозяйства и социально-культурной сферы</t>
  </si>
  <si>
    <t>99 0 00 04400</t>
  </si>
  <si>
    <t>Субсидия из Московской области на реализацию проекта "Светлый город"</t>
  </si>
  <si>
    <t>04 1 05 00050</t>
  </si>
  <si>
    <t>Составление проектно-сметной документации на проведение капитального ремонта здания ДК "Космос", дизайн-проекта и проведение экспертизы</t>
  </si>
  <si>
    <t>15 2 D6 60940</t>
  </si>
  <si>
    <t xml:space="preserve">Предоставление субсидии на софинансирование расходов, связанных с предоставлением доступа к электронным сервисам цифровой инфраструктуры в сфере ЖКХ </t>
  </si>
  <si>
    <t>Государственная программа Московской области "Жилище"</t>
  </si>
  <si>
    <t>Обеспечение жильем молодых семей</t>
  </si>
  <si>
    <t>09 2 01 L4970</t>
  </si>
  <si>
    <t>17 1 F2 62630</t>
  </si>
  <si>
    <t>17 1 F2 62740</t>
  </si>
  <si>
    <t>Охрана семьи и детства</t>
  </si>
  <si>
    <t>13 4 F2 62630</t>
  </si>
  <si>
    <t xml:space="preserve"> 13 2 F2 62740</t>
  </si>
  <si>
    <t>14 2 05 60240</t>
  </si>
  <si>
    <t>13 6 D6 60940</t>
  </si>
  <si>
    <t>17 3 01 60950</t>
  </si>
  <si>
    <t>Субсидия из Дорожного фонда Московской области на реализацию проекта "Светлый город"</t>
  </si>
  <si>
    <t xml:space="preserve">от                                          №   </t>
  </si>
  <si>
    <t>Расходы на выплаты персоналу государственных (муниципальных) органов</t>
  </si>
  <si>
    <t>13 4 01 S0010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</si>
  <si>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</si>
  <si>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17 1 F2 54240</t>
  </si>
  <si>
    <t>Субсидия на реализацию программ формирования современной городской среды в части благоустройства общественных территорий</t>
  </si>
  <si>
    <t>Сергиево-Посадского городского округа</t>
  </si>
  <si>
    <t>Московской области</t>
  </si>
  <si>
    <t xml:space="preserve">Исполнение по расходам бюджета городского поселения Пересвет за 2019 год </t>
  </si>
  <si>
    <t>Утверждено</t>
  </si>
  <si>
    <t>Исполнено</t>
  </si>
  <si>
    <t>% исполнения</t>
  </si>
  <si>
    <t>2126,6</t>
  </si>
  <si>
    <t>2780,5</t>
  </si>
  <si>
    <t>1,4</t>
  </si>
  <si>
    <t>26847,7</t>
  </si>
  <si>
    <t>322,7</t>
  </si>
  <si>
    <t>16,5</t>
  </si>
  <si>
    <t>201,02</t>
  </si>
  <si>
    <t>10,8</t>
  </si>
  <si>
    <t>289,9</t>
  </si>
  <si>
    <t>77,8</t>
  </si>
  <si>
    <t>696,7</t>
  </si>
  <si>
    <t>14,3</t>
  </si>
  <si>
    <t>96,5</t>
  </si>
  <si>
    <t>34,8</t>
  </si>
  <si>
    <t>71,1</t>
  </si>
  <si>
    <t>727,93</t>
  </si>
  <si>
    <t>18,3</t>
  </si>
  <si>
    <t>187,17</t>
  </si>
  <si>
    <t>570,7</t>
  </si>
  <si>
    <t>32375,1</t>
  </si>
  <si>
    <t>3,4</t>
  </si>
  <si>
    <t>1308,1</t>
  </si>
  <si>
    <t>243,4</t>
  </si>
  <si>
    <t>2028,9</t>
  </si>
  <si>
    <t>225,6</t>
  </si>
  <si>
    <t>137,4</t>
  </si>
  <si>
    <t>397,5</t>
  </si>
  <si>
    <t>2213,6</t>
  </si>
  <si>
    <t>4440,6</t>
  </si>
  <si>
    <t>1974,5</t>
  </si>
  <si>
    <t>6452,9</t>
  </si>
  <si>
    <t>903,1</t>
  </si>
  <si>
    <t>1022,3</t>
  </si>
  <si>
    <t>12,3</t>
  </si>
  <si>
    <t>15,0</t>
  </si>
  <si>
    <t>94019,1</t>
  </si>
  <si>
    <t>17 1 F2 55551</t>
  </si>
  <si>
    <t>89,6</t>
  </si>
  <si>
    <t>546,4</t>
  </si>
  <si>
    <t>411,7</t>
  </si>
  <si>
    <t>1161,2</t>
  </si>
  <si>
    <t>4339,8</t>
  </si>
  <si>
    <t>123,1</t>
  </si>
  <si>
    <t>14551,8</t>
  </si>
  <si>
    <t>7245,2</t>
  </si>
  <si>
    <t>540,4</t>
  </si>
  <si>
    <t>43,0</t>
  </si>
  <si>
    <t>869,0</t>
  </si>
  <si>
    <t>1557,6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</si>
</sst>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#,##0.00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0000"/>
  </numFmts>
  <fonts count="55">
    <font>
      <sz val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u val="single"/>
      <sz val="10"/>
      <color indexed="20"/>
      <name val="Arial Cyr"/>
      <family val="0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8"/>
      <name val="Arial"/>
      <family val="2"/>
    </font>
    <font>
      <sz val="10"/>
      <color indexed="9"/>
      <name val="Arial Cyr"/>
      <family val="0"/>
    </font>
    <font>
      <sz val="11"/>
      <color indexed="8"/>
      <name val="Arial Cyr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10"/>
      <color theme="10"/>
      <name val="Arial Cyr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u val="single"/>
      <sz val="10"/>
      <color theme="11"/>
      <name val="Arial Cyr"/>
      <family val="0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Arial"/>
      <family val="2"/>
    </font>
    <font>
      <sz val="10"/>
      <color theme="0"/>
      <name val="Arial Cyr"/>
      <family val="0"/>
    </font>
    <font>
      <sz val="11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49" fontId="1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174" fontId="0" fillId="0" borderId="0" xfId="0" applyNumberFormat="1" applyAlignment="1">
      <alignment/>
    </xf>
    <xf numFmtId="49" fontId="5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49" fontId="3" fillId="33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174" fontId="0" fillId="0" borderId="0" xfId="0" applyNumberFormat="1" applyAlignment="1">
      <alignment/>
    </xf>
    <xf numFmtId="49" fontId="1" fillId="0" borderId="0" xfId="0" applyNumberFormat="1" applyFont="1" applyFill="1" applyBorder="1" applyAlignment="1">
      <alignment wrapText="1"/>
    </xf>
    <xf numFmtId="49" fontId="5" fillId="0" borderId="11" xfId="0" applyNumberFormat="1" applyFont="1" applyFill="1" applyBorder="1" applyAlignment="1">
      <alignment horizontal="center" wrapText="1"/>
    </xf>
    <xf numFmtId="0" fontId="52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17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/>
    </xf>
    <xf numFmtId="49" fontId="53" fillId="0" borderId="0" xfId="0" applyNumberFormat="1" applyFont="1" applyAlignment="1">
      <alignment horizontal="left"/>
    </xf>
    <xf numFmtId="49" fontId="52" fillId="0" borderId="10" xfId="0" applyNumberFormat="1" applyFont="1" applyFill="1" applyBorder="1" applyAlignment="1">
      <alignment horizontal="center" wrapText="1"/>
    </xf>
    <xf numFmtId="49" fontId="52" fillId="0" borderId="10" xfId="0" applyNumberFormat="1" applyFont="1" applyFill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8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49" fontId="54" fillId="0" borderId="10" xfId="0" applyNumberFormat="1" applyFont="1" applyBorder="1" applyAlignment="1">
      <alignment horizontal="center"/>
    </xf>
    <xf numFmtId="49" fontId="52" fillId="0" borderId="10" xfId="0" applyNumberFormat="1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172" fontId="10" fillId="0" borderId="10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49" fontId="54" fillId="0" borderId="13" xfId="0" applyNumberFormat="1" applyFont="1" applyBorder="1" applyAlignment="1">
      <alignment horizontal="center" vertical="center"/>
    </xf>
    <xf numFmtId="49" fontId="54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7"/>
  <sheetViews>
    <sheetView tabSelected="1" view="pageBreakPreview" zoomScaleSheetLayoutView="100" workbookViewId="0" topLeftCell="A288">
      <selection activeCell="F298" sqref="F298"/>
    </sheetView>
  </sheetViews>
  <sheetFormatPr defaultColWidth="9.00390625" defaultRowHeight="12.75"/>
  <cols>
    <col min="1" max="1" width="57.25390625" style="20" customWidth="1"/>
    <col min="2" max="3" width="12.625" style="20" customWidth="1"/>
    <col min="4" max="4" width="16.625" style="20" customWidth="1"/>
    <col min="5" max="5" width="8.125" style="20" customWidth="1"/>
    <col min="6" max="6" width="14.375" style="20" customWidth="1"/>
    <col min="7" max="7" width="14.375" style="46" customWidth="1"/>
    <col min="8" max="8" width="12.00390625" style="31" customWidth="1"/>
    <col min="9" max="9" width="19.75390625" style="0" customWidth="1"/>
  </cols>
  <sheetData>
    <row r="1" ht="14.25">
      <c r="D1" s="20" t="s">
        <v>210</v>
      </c>
    </row>
    <row r="2" spans="4:6" ht="14.25">
      <c r="D2" s="69" t="s">
        <v>49</v>
      </c>
      <c r="E2" s="69"/>
      <c r="F2" s="69"/>
    </row>
    <row r="3" spans="4:6" ht="14.25">
      <c r="D3" s="69" t="s">
        <v>270</v>
      </c>
      <c r="E3" s="69"/>
      <c r="F3" s="69"/>
    </row>
    <row r="4" spans="4:6" ht="14.25">
      <c r="D4" s="69" t="s">
        <v>271</v>
      </c>
      <c r="E4" s="69"/>
      <c r="F4" s="69"/>
    </row>
    <row r="5" spans="4:6" ht="14.25">
      <c r="D5" s="69" t="s">
        <v>264</v>
      </c>
      <c r="E5" s="69"/>
      <c r="F5" s="69"/>
    </row>
    <row r="6" spans="1:6" ht="14.25" customHeight="1">
      <c r="A6" s="64" t="s">
        <v>272</v>
      </c>
      <c r="B6" s="64"/>
      <c r="C6" s="64"/>
      <c r="D6" s="64"/>
      <c r="E6" s="64"/>
      <c r="F6" s="16"/>
    </row>
    <row r="7" spans="1:6" ht="12.75" customHeight="1">
      <c r="A7" s="64" t="s">
        <v>25</v>
      </c>
      <c r="B7" s="64"/>
      <c r="C7" s="64"/>
      <c r="D7" s="64"/>
      <c r="E7" s="64"/>
      <c r="F7" s="16"/>
    </row>
    <row r="8" spans="1:6" ht="14.25">
      <c r="A8" s="16"/>
      <c r="B8" s="16"/>
      <c r="C8" s="16"/>
      <c r="D8" s="16"/>
      <c r="E8" s="16"/>
      <c r="F8" s="16" t="s">
        <v>186</v>
      </c>
    </row>
    <row r="9" spans="1:8" s="1" customFormat="1" ht="38.25" customHeight="1">
      <c r="A9" s="65" t="s">
        <v>0</v>
      </c>
      <c r="B9" s="65" t="s">
        <v>1</v>
      </c>
      <c r="C9" s="65"/>
      <c r="D9" s="65"/>
      <c r="E9" s="65"/>
      <c r="F9" s="63" t="s">
        <v>273</v>
      </c>
      <c r="G9" s="59" t="s">
        <v>274</v>
      </c>
      <c r="H9" s="61" t="s">
        <v>275</v>
      </c>
    </row>
    <row r="10" spans="1:8" s="1" customFormat="1" ht="42.75">
      <c r="A10" s="65"/>
      <c r="B10" s="21" t="s">
        <v>28</v>
      </c>
      <c r="C10" s="21" t="s">
        <v>27</v>
      </c>
      <c r="D10" s="21" t="s">
        <v>2</v>
      </c>
      <c r="E10" s="21" t="s">
        <v>3</v>
      </c>
      <c r="F10" s="63"/>
      <c r="G10" s="60"/>
      <c r="H10" s="62"/>
    </row>
    <row r="11" spans="1:9" s="1" customFormat="1" ht="15">
      <c r="A11" s="22" t="s">
        <v>15</v>
      </c>
      <c r="B11" s="23" t="s">
        <v>26</v>
      </c>
      <c r="C11" s="23" t="s">
        <v>29</v>
      </c>
      <c r="D11" s="23" t="s">
        <v>115</v>
      </c>
      <c r="E11" s="23" t="s">
        <v>4</v>
      </c>
      <c r="F11" s="37">
        <f>F12+F17+F24+F47+F42</f>
        <v>37658.619999999995</v>
      </c>
      <c r="G11" s="37">
        <f>G12+G17+G24+G47+G42</f>
        <v>35179.02</v>
      </c>
      <c r="H11" s="49">
        <f>G11/F11*100</f>
        <v>93.41558453283737</v>
      </c>
      <c r="I11" s="6"/>
    </row>
    <row r="12" spans="1:8" s="1" customFormat="1" ht="42.75">
      <c r="A12" s="24" t="s">
        <v>23</v>
      </c>
      <c r="B12" s="13" t="s">
        <v>26</v>
      </c>
      <c r="C12" s="13" t="s">
        <v>30</v>
      </c>
      <c r="D12" s="8" t="s">
        <v>115</v>
      </c>
      <c r="E12" s="8" t="s">
        <v>4</v>
      </c>
      <c r="F12" s="38">
        <f aca="true" t="shared" si="0" ref="F12:G15">F13</f>
        <v>2126.6</v>
      </c>
      <c r="G12" s="38" t="str">
        <f t="shared" si="0"/>
        <v>2126,6</v>
      </c>
      <c r="H12" s="50">
        <f aca="true" t="shared" si="1" ref="H12:H70">G12/F12*100</f>
        <v>100</v>
      </c>
    </row>
    <row r="13" spans="1:8" s="1" customFormat="1" ht="28.5">
      <c r="A13" s="11" t="s">
        <v>57</v>
      </c>
      <c r="B13" s="12" t="s">
        <v>26</v>
      </c>
      <c r="C13" s="12" t="s">
        <v>30</v>
      </c>
      <c r="D13" s="10" t="s">
        <v>116</v>
      </c>
      <c r="E13" s="10" t="s">
        <v>4</v>
      </c>
      <c r="F13" s="36">
        <f t="shared" si="0"/>
        <v>2126.6</v>
      </c>
      <c r="G13" s="36" t="str">
        <f t="shared" si="0"/>
        <v>2126,6</v>
      </c>
      <c r="H13" s="51">
        <f t="shared" si="1"/>
        <v>100</v>
      </c>
    </row>
    <row r="14" spans="1:8" s="1" customFormat="1" ht="14.25">
      <c r="A14" s="11" t="s">
        <v>18</v>
      </c>
      <c r="B14" s="12" t="s">
        <v>26</v>
      </c>
      <c r="C14" s="12" t="s">
        <v>30</v>
      </c>
      <c r="D14" s="10" t="s">
        <v>117</v>
      </c>
      <c r="E14" s="10" t="s">
        <v>4</v>
      </c>
      <c r="F14" s="36">
        <f t="shared" si="0"/>
        <v>2126.6</v>
      </c>
      <c r="G14" s="36" t="str">
        <f t="shared" si="0"/>
        <v>2126,6</v>
      </c>
      <c r="H14" s="51">
        <f t="shared" si="1"/>
        <v>100</v>
      </c>
    </row>
    <row r="15" spans="1:8" s="1" customFormat="1" ht="57">
      <c r="A15" s="11" t="s">
        <v>155</v>
      </c>
      <c r="B15" s="12" t="s">
        <v>26</v>
      </c>
      <c r="C15" s="12" t="s">
        <v>30</v>
      </c>
      <c r="D15" s="10" t="s">
        <v>117</v>
      </c>
      <c r="E15" s="10" t="s">
        <v>66</v>
      </c>
      <c r="F15" s="36">
        <f t="shared" si="0"/>
        <v>2126.6</v>
      </c>
      <c r="G15" s="36" t="str">
        <f t="shared" si="0"/>
        <v>2126,6</v>
      </c>
      <c r="H15" s="51">
        <f t="shared" si="1"/>
        <v>100</v>
      </c>
    </row>
    <row r="16" spans="1:8" s="1" customFormat="1" ht="28.5">
      <c r="A16" s="11" t="s">
        <v>67</v>
      </c>
      <c r="B16" s="12" t="s">
        <v>26</v>
      </c>
      <c r="C16" s="12" t="s">
        <v>30</v>
      </c>
      <c r="D16" s="10" t="s">
        <v>117</v>
      </c>
      <c r="E16" s="10" t="s">
        <v>58</v>
      </c>
      <c r="F16" s="40">
        <v>2126.6</v>
      </c>
      <c r="G16" s="52" t="s">
        <v>276</v>
      </c>
      <c r="H16" s="51">
        <f t="shared" si="1"/>
        <v>100</v>
      </c>
    </row>
    <row r="17" spans="1:8" s="1" customFormat="1" ht="57.75">
      <c r="A17" s="24" t="s">
        <v>19</v>
      </c>
      <c r="B17" s="13" t="s">
        <v>26</v>
      </c>
      <c r="C17" s="13" t="s">
        <v>31</v>
      </c>
      <c r="D17" s="8" t="s">
        <v>115</v>
      </c>
      <c r="E17" s="34" t="s">
        <v>4</v>
      </c>
      <c r="F17" s="38">
        <f>F18</f>
        <v>2833.2</v>
      </c>
      <c r="G17" s="38">
        <f>G18</f>
        <v>2781.9</v>
      </c>
      <c r="H17" s="54">
        <f t="shared" si="1"/>
        <v>98.18932655654385</v>
      </c>
    </row>
    <row r="18" spans="1:8" s="1" customFormat="1" ht="28.5">
      <c r="A18" s="9" t="s">
        <v>59</v>
      </c>
      <c r="B18" s="12" t="s">
        <v>26</v>
      </c>
      <c r="C18" s="12" t="s">
        <v>31</v>
      </c>
      <c r="D18" s="12" t="s">
        <v>116</v>
      </c>
      <c r="E18" s="12" t="s">
        <v>4</v>
      </c>
      <c r="F18" s="39">
        <f>F19</f>
        <v>2833.2</v>
      </c>
      <c r="G18" s="39">
        <f>G19</f>
        <v>2781.9</v>
      </c>
      <c r="H18" s="51">
        <f t="shared" si="1"/>
        <v>98.18932655654385</v>
      </c>
    </row>
    <row r="19" spans="1:8" s="1" customFormat="1" ht="14.25">
      <c r="A19" s="11" t="s">
        <v>11</v>
      </c>
      <c r="B19" s="10" t="s">
        <v>26</v>
      </c>
      <c r="C19" s="10" t="s">
        <v>31</v>
      </c>
      <c r="D19" s="12" t="s">
        <v>151</v>
      </c>
      <c r="E19" s="10" t="s">
        <v>4</v>
      </c>
      <c r="F19" s="36">
        <f>F20+F22</f>
        <v>2833.2</v>
      </c>
      <c r="G19" s="36">
        <f>G20+G22</f>
        <v>2781.9</v>
      </c>
      <c r="H19" s="51">
        <f t="shared" si="1"/>
        <v>98.18932655654385</v>
      </c>
    </row>
    <row r="20" spans="1:8" s="1" customFormat="1" ht="57">
      <c r="A20" s="11" t="s">
        <v>155</v>
      </c>
      <c r="B20" s="12" t="s">
        <v>26</v>
      </c>
      <c r="C20" s="12" t="s">
        <v>31</v>
      </c>
      <c r="D20" s="12" t="s">
        <v>151</v>
      </c>
      <c r="E20" s="10" t="s">
        <v>66</v>
      </c>
      <c r="F20" s="36">
        <f>F21</f>
        <v>2823.2</v>
      </c>
      <c r="G20" s="36" t="str">
        <f>G21</f>
        <v>2780,5</v>
      </c>
      <c r="H20" s="51">
        <f t="shared" si="1"/>
        <v>98.4875318787192</v>
      </c>
    </row>
    <row r="21" spans="1:8" s="1" customFormat="1" ht="30" customHeight="1">
      <c r="A21" s="11" t="s">
        <v>67</v>
      </c>
      <c r="B21" s="12" t="s">
        <v>26</v>
      </c>
      <c r="C21" s="12" t="s">
        <v>31</v>
      </c>
      <c r="D21" s="12" t="s">
        <v>151</v>
      </c>
      <c r="E21" s="10" t="s">
        <v>58</v>
      </c>
      <c r="F21" s="36">
        <v>2823.2</v>
      </c>
      <c r="G21" s="52" t="s">
        <v>277</v>
      </c>
      <c r="H21" s="51">
        <f t="shared" si="1"/>
        <v>98.4875318787192</v>
      </c>
    </row>
    <row r="22" spans="1:8" s="1" customFormat="1" ht="14.25">
      <c r="A22" s="9" t="s">
        <v>74</v>
      </c>
      <c r="B22" s="12" t="s">
        <v>26</v>
      </c>
      <c r="C22" s="12" t="s">
        <v>31</v>
      </c>
      <c r="D22" s="12" t="s">
        <v>151</v>
      </c>
      <c r="E22" s="10" t="s">
        <v>62</v>
      </c>
      <c r="F22" s="36">
        <f>F23</f>
        <v>10</v>
      </c>
      <c r="G22" s="36" t="str">
        <f>G23</f>
        <v>1,4</v>
      </c>
      <c r="H22" s="51">
        <f t="shared" si="1"/>
        <v>13.999999999999998</v>
      </c>
    </row>
    <row r="23" spans="1:8" s="1" customFormat="1" ht="14.25">
      <c r="A23" s="9" t="s">
        <v>64</v>
      </c>
      <c r="B23" s="12" t="s">
        <v>26</v>
      </c>
      <c r="C23" s="12" t="s">
        <v>31</v>
      </c>
      <c r="D23" s="12" t="s">
        <v>151</v>
      </c>
      <c r="E23" s="10" t="s">
        <v>63</v>
      </c>
      <c r="F23" s="36">
        <v>10</v>
      </c>
      <c r="G23" s="52" t="s">
        <v>278</v>
      </c>
      <c r="H23" s="51">
        <f t="shared" si="1"/>
        <v>13.999999999999998</v>
      </c>
    </row>
    <row r="24" spans="1:8" s="1" customFormat="1" ht="57.75">
      <c r="A24" s="7" t="s">
        <v>20</v>
      </c>
      <c r="B24" s="8" t="s">
        <v>26</v>
      </c>
      <c r="C24" s="8" t="s">
        <v>32</v>
      </c>
      <c r="D24" s="8" t="s">
        <v>115</v>
      </c>
      <c r="E24" s="8" t="s">
        <v>4</v>
      </c>
      <c r="F24" s="38">
        <f>F25+F35</f>
        <v>31596.62</v>
      </c>
      <c r="G24" s="38">
        <f>G25+G35</f>
        <v>29359.82</v>
      </c>
      <c r="H24" s="54">
        <f t="shared" si="1"/>
        <v>92.92076177768381</v>
      </c>
    </row>
    <row r="25" spans="1:8" s="1" customFormat="1" ht="46.5" customHeight="1">
      <c r="A25" s="9" t="s">
        <v>169</v>
      </c>
      <c r="B25" s="10" t="s">
        <v>26</v>
      </c>
      <c r="C25" s="10" t="s">
        <v>32</v>
      </c>
      <c r="D25" s="10" t="s">
        <v>167</v>
      </c>
      <c r="E25" s="10" t="s">
        <v>4</v>
      </c>
      <c r="F25" s="36">
        <f>F26</f>
        <v>31271.7</v>
      </c>
      <c r="G25" s="36">
        <f>G26</f>
        <v>29034.9</v>
      </c>
      <c r="H25" s="51">
        <f t="shared" si="1"/>
        <v>92.84720689952897</v>
      </c>
    </row>
    <row r="26" spans="1:8" s="1" customFormat="1" ht="28.5">
      <c r="A26" s="9" t="s">
        <v>65</v>
      </c>
      <c r="B26" s="10" t="s">
        <v>26</v>
      </c>
      <c r="C26" s="10" t="s">
        <v>32</v>
      </c>
      <c r="D26" s="12" t="s">
        <v>171</v>
      </c>
      <c r="E26" s="10" t="s">
        <v>4</v>
      </c>
      <c r="F26" s="36">
        <f>F27</f>
        <v>31271.7</v>
      </c>
      <c r="G26" s="36">
        <f>G27</f>
        <v>29034.9</v>
      </c>
      <c r="H26" s="51">
        <f t="shared" si="1"/>
        <v>92.84720689952897</v>
      </c>
    </row>
    <row r="27" spans="1:8" s="1" customFormat="1" ht="14.25">
      <c r="A27" s="9" t="s">
        <v>11</v>
      </c>
      <c r="B27" s="10" t="s">
        <v>26</v>
      </c>
      <c r="C27" s="10" t="s">
        <v>32</v>
      </c>
      <c r="D27" s="12" t="s">
        <v>171</v>
      </c>
      <c r="E27" s="10" t="s">
        <v>4</v>
      </c>
      <c r="F27" s="36">
        <f>F28+F30+F32</f>
        <v>31271.7</v>
      </c>
      <c r="G27" s="36">
        <f>G28+G30+G32</f>
        <v>29034.9</v>
      </c>
      <c r="H27" s="51">
        <f t="shared" si="1"/>
        <v>92.84720689952897</v>
      </c>
    </row>
    <row r="28" spans="1:8" s="1" customFormat="1" ht="60" customHeight="1">
      <c r="A28" s="11" t="s">
        <v>155</v>
      </c>
      <c r="B28" s="10" t="s">
        <v>26</v>
      </c>
      <c r="C28" s="10" t="s">
        <v>32</v>
      </c>
      <c r="D28" s="12" t="s">
        <v>171</v>
      </c>
      <c r="E28" s="10" t="s">
        <v>66</v>
      </c>
      <c r="F28" s="36">
        <f>F29</f>
        <v>28342.4</v>
      </c>
      <c r="G28" s="36" t="str">
        <f>G29</f>
        <v>26847,7</v>
      </c>
      <c r="H28" s="51">
        <f t="shared" si="1"/>
        <v>94.72627582702947</v>
      </c>
    </row>
    <row r="29" spans="1:9" s="1" customFormat="1" ht="21.75" customHeight="1">
      <c r="A29" s="11" t="s">
        <v>67</v>
      </c>
      <c r="B29" s="10" t="s">
        <v>26</v>
      </c>
      <c r="C29" s="10" t="s">
        <v>32</v>
      </c>
      <c r="D29" s="12" t="s">
        <v>171</v>
      </c>
      <c r="E29" s="10" t="s">
        <v>58</v>
      </c>
      <c r="F29" s="36">
        <v>28342.4</v>
      </c>
      <c r="G29" s="47" t="s">
        <v>279</v>
      </c>
      <c r="H29" s="51">
        <f t="shared" si="1"/>
        <v>94.72627582702947</v>
      </c>
      <c r="I29" s="3"/>
    </row>
    <row r="30" spans="1:8" s="1" customFormat="1" ht="28.5">
      <c r="A30" s="9" t="s">
        <v>187</v>
      </c>
      <c r="B30" s="10" t="s">
        <v>26</v>
      </c>
      <c r="C30" s="10" t="s">
        <v>32</v>
      </c>
      <c r="D30" s="12" t="s">
        <v>171</v>
      </c>
      <c r="E30" s="10" t="s">
        <v>61</v>
      </c>
      <c r="F30" s="36">
        <f>F31</f>
        <v>2587.3</v>
      </c>
      <c r="G30" s="36">
        <f>G31</f>
        <v>1848</v>
      </c>
      <c r="H30" s="51">
        <f t="shared" si="1"/>
        <v>71.4258106906814</v>
      </c>
    </row>
    <row r="31" spans="1:11" s="1" customFormat="1" ht="31.5" customHeight="1">
      <c r="A31" s="9" t="s">
        <v>188</v>
      </c>
      <c r="B31" s="10" t="s">
        <v>26</v>
      </c>
      <c r="C31" s="10" t="s">
        <v>32</v>
      </c>
      <c r="D31" s="12" t="s">
        <v>171</v>
      </c>
      <c r="E31" s="10" t="s">
        <v>60</v>
      </c>
      <c r="F31" s="36">
        <v>2587.3</v>
      </c>
      <c r="G31" s="41">
        <v>1848</v>
      </c>
      <c r="H31" s="51">
        <f t="shared" si="1"/>
        <v>71.4258106906814</v>
      </c>
      <c r="I31" s="33"/>
      <c r="J31" s="33"/>
      <c r="K31" s="5"/>
    </row>
    <row r="32" spans="1:8" s="1" customFormat="1" ht="14.25">
      <c r="A32" s="9" t="s">
        <v>74</v>
      </c>
      <c r="B32" s="10" t="s">
        <v>26</v>
      </c>
      <c r="C32" s="10" t="s">
        <v>32</v>
      </c>
      <c r="D32" s="12" t="s">
        <v>171</v>
      </c>
      <c r="E32" s="10" t="s">
        <v>62</v>
      </c>
      <c r="F32" s="36">
        <f>F34+F33</f>
        <v>342</v>
      </c>
      <c r="G32" s="36">
        <f>G34+G33</f>
        <v>339.2</v>
      </c>
      <c r="H32" s="51">
        <f t="shared" si="1"/>
        <v>99.18128654970761</v>
      </c>
    </row>
    <row r="33" spans="1:8" s="1" customFormat="1" ht="14.25">
      <c r="A33" s="9" t="s">
        <v>244</v>
      </c>
      <c r="B33" s="10" t="s">
        <v>26</v>
      </c>
      <c r="C33" s="10" t="s">
        <v>32</v>
      </c>
      <c r="D33" s="12" t="s">
        <v>171</v>
      </c>
      <c r="E33" s="10" t="s">
        <v>242</v>
      </c>
      <c r="F33" s="36">
        <v>325.5</v>
      </c>
      <c r="G33" s="53" t="s">
        <v>280</v>
      </c>
      <c r="H33" s="51">
        <f t="shared" si="1"/>
        <v>99.13978494623656</v>
      </c>
    </row>
    <row r="34" spans="1:8" s="1" customFormat="1" ht="14.25">
      <c r="A34" s="9" t="s">
        <v>64</v>
      </c>
      <c r="B34" s="10" t="s">
        <v>26</v>
      </c>
      <c r="C34" s="10" t="s">
        <v>32</v>
      </c>
      <c r="D34" s="12" t="s">
        <v>171</v>
      </c>
      <c r="E34" s="10" t="s">
        <v>63</v>
      </c>
      <c r="F34" s="36">
        <v>16.5</v>
      </c>
      <c r="G34" s="53" t="s">
        <v>281</v>
      </c>
      <c r="H34" s="51">
        <f t="shared" si="1"/>
        <v>100</v>
      </c>
    </row>
    <row r="35" spans="1:8" s="1" customFormat="1" ht="14.25">
      <c r="A35" s="9" t="s">
        <v>79</v>
      </c>
      <c r="B35" s="10" t="s">
        <v>26</v>
      </c>
      <c r="C35" s="10" t="s">
        <v>32</v>
      </c>
      <c r="D35" s="10" t="s">
        <v>190</v>
      </c>
      <c r="E35" s="10" t="s">
        <v>4</v>
      </c>
      <c r="F35" s="36">
        <f>F36+F39</f>
        <v>324.92</v>
      </c>
      <c r="G35" s="36">
        <f>G36+G39</f>
        <v>324.92</v>
      </c>
      <c r="H35" s="51">
        <f t="shared" si="1"/>
        <v>100</v>
      </c>
    </row>
    <row r="36" spans="1:8" s="1" customFormat="1" ht="57">
      <c r="A36" s="9" t="s">
        <v>152</v>
      </c>
      <c r="B36" s="10" t="s">
        <v>26</v>
      </c>
      <c r="C36" s="10" t="s">
        <v>32</v>
      </c>
      <c r="D36" s="12" t="s">
        <v>157</v>
      </c>
      <c r="E36" s="12" t="s">
        <v>4</v>
      </c>
      <c r="F36" s="36">
        <f>F37</f>
        <v>201.02</v>
      </c>
      <c r="G36" s="36" t="str">
        <f>G37</f>
        <v>201,02</v>
      </c>
      <c r="H36" s="51">
        <f t="shared" si="1"/>
        <v>100</v>
      </c>
    </row>
    <row r="37" spans="1:8" s="1" customFormat="1" ht="14.25">
      <c r="A37" s="9" t="s">
        <v>107</v>
      </c>
      <c r="B37" s="10" t="s">
        <v>26</v>
      </c>
      <c r="C37" s="10" t="s">
        <v>32</v>
      </c>
      <c r="D37" s="12" t="s">
        <v>157</v>
      </c>
      <c r="E37" s="12" t="s">
        <v>108</v>
      </c>
      <c r="F37" s="36">
        <f>F38</f>
        <v>201.02</v>
      </c>
      <c r="G37" s="36" t="str">
        <f>G38</f>
        <v>201,02</v>
      </c>
      <c r="H37" s="51">
        <f t="shared" si="1"/>
        <v>100</v>
      </c>
    </row>
    <row r="38" spans="1:8" s="1" customFormat="1" ht="14.25">
      <c r="A38" s="9" t="s">
        <v>109</v>
      </c>
      <c r="B38" s="10" t="s">
        <v>26</v>
      </c>
      <c r="C38" s="10" t="s">
        <v>32</v>
      </c>
      <c r="D38" s="12" t="s">
        <v>157</v>
      </c>
      <c r="E38" s="12" t="s">
        <v>110</v>
      </c>
      <c r="F38" s="36">
        <v>201.02</v>
      </c>
      <c r="G38" s="53" t="s">
        <v>282</v>
      </c>
      <c r="H38" s="51">
        <f t="shared" si="1"/>
        <v>100</v>
      </c>
    </row>
    <row r="39" spans="1:8" s="1" customFormat="1" ht="71.25">
      <c r="A39" s="9" t="s">
        <v>220</v>
      </c>
      <c r="B39" s="10" t="s">
        <v>26</v>
      </c>
      <c r="C39" s="10" t="s">
        <v>32</v>
      </c>
      <c r="D39" s="12" t="s">
        <v>219</v>
      </c>
      <c r="E39" s="12" t="s">
        <v>4</v>
      </c>
      <c r="F39" s="36">
        <f>F40</f>
        <v>123.9</v>
      </c>
      <c r="G39" s="36">
        <f>G40</f>
        <v>123.9</v>
      </c>
      <c r="H39" s="51">
        <f t="shared" si="1"/>
        <v>100</v>
      </c>
    </row>
    <row r="40" spans="1:8" s="1" customFormat="1" ht="14.25">
      <c r="A40" s="9" t="s">
        <v>107</v>
      </c>
      <c r="B40" s="10" t="s">
        <v>26</v>
      </c>
      <c r="C40" s="10" t="s">
        <v>32</v>
      </c>
      <c r="D40" s="12" t="s">
        <v>219</v>
      </c>
      <c r="E40" s="12" t="s">
        <v>108</v>
      </c>
      <c r="F40" s="36">
        <f>F41</f>
        <v>123.9</v>
      </c>
      <c r="G40" s="36">
        <f>G41</f>
        <v>123.9</v>
      </c>
      <c r="H40" s="51">
        <f t="shared" si="1"/>
        <v>100</v>
      </c>
    </row>
    <row r="41" spans="1:8" s="1" customFormat="1" ht="14.25">
      <c r="A41" s="9" t="s">
        <v>109</v>
      </c>
      <c r="B41" s="10" t="s">
        <v>26</v>
      </c>
      <c r="C41" s="10" t="s">
        <v>32</v>
      </c>
      <c r="D41" s="12" t="s">
        <v>219</v>
      </c>
      <c r="E41" s="12" t="s">
        <v>110</v>
      </c>
      <c r="F41" s="36">
        <f>106.2+17.7</f>
        <v>123.9</v>
      </c>
      <c r="G41" s="36">
        <f>106.2+17.7</f>
        <v>123.9</v>
      </c>
      <c r="H41" s="51">
        <f t="shared" si="1"/>
        <v>100</v>
      </c>
    </row>
    <row r="42" spans="1:8" s="1" customFormat="1" ht="43.5">
      <c r="A42" s="7" t="s">
        <v>180</v>
      </c>
      <c r="B42" s="8" t="s">
        <v>26</v>
      </c>
      <c r="C42" s="8" t="s">
        <v>181</v>
      </c>
      <c r="D42" s="8" t="s">
        <v>115</v>
      </c>
      <c r="E42" s="8" t="s">
        <v>4</v>
      </c>
      <c r="F42" s="38">
        <f aca="true" t="shared" si="2" ref="F42:G45">F43</f>
        <v>532.2</v>
      </c>
      <c r="G42" s="38">
        <f t="shared" si="2"/>
        <v>532.2</v>
      </c>
      <c r="H42" s="54">
        <f t="shared" si="1"/>
        <v>100</v>
      </c>
    </row>
    <row r="43" spans="1:8" s="1" customFormat="1" ht="14.25">
      <c r="A43" s="9" t="s">
        <v>79</v>
      </c>
      <c r="B43" s="10" t="s">
        <v>26</v>
      </c>
      <c r="C43" s="10" t="s">
        <v>181</v>
      </c>
      <c r="D43" s="10" t="s">
        <v>190</v>
      </c>
      <c r="E43" s="10" t="s">
        <v>4</v>
      </c>
      <c r="F43" s="36">
        <f t="shared" si="2"/>
        <v>532.2</v>
      </c>
      <c r="G43" s="36">
        <f t="shared" si="2"/>
        <v>532.2</v>
      </c>
      <c r="H43" s="51">
        <f t="shared" si="1"/>
        <v>100</v>
      </c>
    </row>
    <row r="44" spans="1:8" s="1" customFormat="1" ht="42.75">
      <c r="A44" s="9" t="s">
        <v>106</v>
      </c>
      <c r="B44" s="10" t="s">
        <v>26</v>
      </c>
      <c r="C44" s="10" t="s">
        <v>181</v>
      </c>
      <c r="D44" s="12" t="s">
        <v>156</v>
      </c>
      <c r="E44" s="12" t="s">
        <v>4</v>
      </c>
      <c r="F44" s="36">
        <f t="shared" si="2"/>
        <v>532.2</v>
      </c>
      <c r="G44" s="36">
        <f t="shared" si="2"/>
        <v>532.2</v>
      </c>
      <c r="H44" s="51">
        <f t="shared" si="1"/>
        <v>100</v>
      </c>
    </row>
    <row r="45" spans="1:8" s="1" customFormat="1" ht="14.25">
      <c r="A45" s="9" t="s">
        <v>107</v>
      </c>
      <c r="B45" s="10" t="s">
        <v>26</v>
      </c>
      <c r="C45" s="10" t="s">
        <v>181</v>
      </c>
      <c r="D45" s="12" t="s">
        <v>156</v>
      </c>
      <c r="E45" s="12" t="s">
        <v>108</v>
      </c>
      <c r="F45" s="36">
        <f t="shared" si="2"/>
        <v>532.2</v>
      </c>
      <c r="G45" s="36">
        <f t="shared" si="2"/>
        <v>532.2</v>
      </c>
      <c r="H45" s="51">
        <f t="shared" si="1"/>
        <v>100</v>
      </c>
    </row>
    <row r="46" spans="1:8" s="1" customFormat="1" ht="14.25">
      <c r="A46" s="9" t="s">
        <v>109</v>
      </c>
      <c r="B46" s="10" t="s">
        <v>26</v>
      </c>
      <c r="C46" s="10" t="s">
        <v>181</v>
      </c>
      <c r="D46" s="12" t="s">
        <v>156</v>
      </c>
      <c r="E46" s="12" t="s">
        <v>110</v>
      </c>
      <c r="F46" s="36">
        <v>532.2</v>
      </c>
      <c r="G46" s="36">
        <v>532.2</v>
      </c>
      <c r="H46" s="51">
        <f t="shared" si="1"/>
        <v>100</v>
      </c>
    </row>
    <row r="47" spans="1:8" s="1" customFormat="1" ht="15">
      <c r="A47" s="7" t="s">
        <v>16</v>
      </c>
      <c r="B47" s="8" t="s">
        <v>26</v>
      </c>
      <c r="C47" s="8" t="s">
        <v>45</v>
      </c>
      <c r="D47" s="8" t="s">
        <v>115</v>
      </c>
      <c r="E47" s="8" t="s">
        <v>4</v>
      </c>
      <c r="F47" s="38">
        <f>F48+F52</f>
        <v>570</v>
      </c>
      <c r="G47" s="38">
        <f>G48+G52</f>
        <v>378.5</v>
      </c>
      <c r="H47" s="54">
        <f t="shared" si="1"/>
        <v>66.40350877192982</v>
      </c>
    </row>
    <row r="48" spans="1:8" s="1" customFormat="1" ht="42.75">
      <c r="A48" s="9" t="s">
        <v>92</v>
      </c>
      <c r="B48" s="10" t="s">
        <v>26</v>
      </c>
      <c r="C48" s="10" t="s">
        <v>45</v>
      </c>
      <c r="D48" s="10" t="s">
        <v>121</v>
      </c>
      <c r="E48" s="10" t="s">
        <v>4</v>
      </c>
      <c r="F48" s="36">
        <f aca="true" t="shared" si="3" ref="F48:G50">F49</f>
        <v>200</v>
      </c>
      <c r="G48" s="36" t="str">
        <f t="shared" si="3"/>
        <v>10,8</v>
      </c>
      <c r="H48" s="51">
        <f t="shared" si="1"/>
        <v>5.4</v>
      </c>
    </row>
    <row r="49" spans="1:8" s="1" customFormat="1" ht="14.25">
      <c r="A49" s="9" t="s">
        <v>98</v>
      </c>
      <c r="B49" s="10" t="s">
        <v>26</v>
      </c>
      <c r="C49" s="10" t="s">
        <v>45</v>
      </c>
      <c r="D49" s="10" t="s">
        <v>122</v>
      </c>
      <c r="E49" s="10" t="s">
        <v>4</v>
      </c>
      <c r="F49" s="36">
        <f t="shared" si="3"/>
        <v>200</v>
      </c>
      <c r="G49" s="36" t="str">
        <f t="shared" si="3"/>
        <v>10,8</v>
      </c>
      <c r="H49" s="51">
        <f t="shared" si="1"/>
        <v>5.4</v>
      </c>
    </row>
    <row r="50" spans="1:8" s="1" customFormat="1" ht="28.5">
      <c r="A50" s="9" t="s">
        <v>187</v>
      </c>
      <c r="B50" s="10" t="s">
        <v>26</v>
      </c>
      <c r="C50" s="10" t="s">
        <v>45</v>
      </c>
      <c r="D50" s="10" t="s">
        <v>122</v>
      </c>
      <c r="E50" s="10" t="s">
        <v>61</v>
      </c>
      <c r="F50" s="36">
        <f t="shared" si="3"/>
        <v>200</v>
      </c>
      <c r="G50" s="36" t="str">
        <f t="shared" si="3"/>
        <v>10,8</v>
      </c>
      <c r="H50" s="51">
        <f t="shared" si="1"/>
        <v>5.4</v>
      </c>
    </row>
    <row r="51" spans="1:8" s="1" customFormat="1" ht="28.5">
      <c r="A51" s="9" t="s">
        <v>188</v>
      </c>
      <c r="B51" s="10" t="s">
        <v>26</v>
      </c>
      <c r="C51" s="10" t="s">
        <v>45</v>
      </c>
      <c r="D51" s="10" t="s">
        <v>122</v>
      </c>
      <c r="E51" s="10" t="s">
        <v>60</v>
      </c>
      <c r="F51" s="36">
        <v>200</v>
      </c>
      <c r="G51" s="53" t="s">
        <v>283</v>
      </c>
      <c r="H51" s="51">
        <f t="shared" si="1"/>
        <v>5.4</v>
      </c>
    </row>
    <row r="52" spans="1:8" s="1" customFormat="1" ht="14.25">
      <c r="A52" s="9" t="s">
        <v>79</v>
      </c>
      <c r="B52" s="10" t="s">
        <v>26</v>
      </c>
      <c r="C52" s="10" t="s">
        <v>45</v>
      </c>
      <c r="D52" s="10" t="s">
        <v>120</v>
      </c>
      <c r="E52" s="10" t="s">
        <v>4</v>
      </c>
      <c r="F52" s="36">
        <f>F53</f>
        <v>370</v>
      </c>
      <c r="G52" s="36">
        <f>G53</f>
        <v>367.7</v>
      </c>
      <c r="H52" s="51">
        <f t="shared" si="1"/>
        <v>99.37837837837837</v>
      </c>
    </row>
    <row r="53" spans="1:8" s="1" customFormat="1" ht="33" customHeight="1">
      <c r="A53" s="9" t="s">
        <v>72</v>
      </c>
      <c r="B53" s="10" t="s">
        <v>26</v>
      </c>
      <c r="C53" s="10" t="s">
        <v>45</v>
      </c>
      <c r="D53" s="10" t="s">
        <v>123</v>
      </c>
      <c r="E53" s="10" t="s">
        <v>4</v>
      </c>
      <c r="F53" s="36">
        <f>F54+F57</f>
        <v>370</v>
      </c>
      <c r="G53" s="36">
        <f>G54+G57</f>
        <v>367.7</v>
      </c>
      <c r="H53" s="51">
        <f t="shared" si="1"/>
        <v>99.37837837837837</v>
      </c>
    </row>
    <row r="54" spans="1:8" s="1" customFormat="1" ht="28.5">
      <c r="A54" s="9" t="s">
        <v>73</v>
      </c>
      <c r="B54" s="10" t="s">
        <v>26</v>
      </c>
      <c r="C54" s="10" t="s">
        <v>45</v>
      </c>
      <c r="D54" s="10" t="s">
        <v>124</v>
      </c>
      <c r="E54" s="10" t="s">
        <v>4</v>
      </c>
      <c r="F54" s="36">
        <f>F55</f>
        <v>290</v>
      </c>
      <c r="G54" s="36" t="str">
        <f>G55</f>
        <v>289,9</v>
      </c>
      <c r="H54" s="51">
        <f t="shared" si="1"/>
        <v>99.9655172413793</v>
      </c>
    </row>
    <row r="55" spans="1:8" s="1" customFormat="1" ht="14.25">
      <c r="A55" s="9" t="s">
        <v>70</v>
      </c>
      <c r="B55" s="10" t="s">
        <v>26</v>
      </c>
      <c r="C55" s="10" t="s">
        <v>45</v>
      </c>
      <c r="D55" s="10" t="s">
        <v>124</v>
      </c>
      <c r="E55" s="10" t="s">
        <v>69</v>
      </c>
      <c r="F55" s="36">
        <f>F56</f>
        <v>290</v>
      </c>
      <c r="G55" s="36" t="str">
        <f>G56</f>
        <v>289,9</v>
      </c>
      <c r="H55" s="51">
        <f t="shared" si="1"/>
        <v>99.9655172413793</v>
      </c>
    </row>
    <row r="56" spans="1:8" s="1" customFormat="1" ht="28.5">
      <c r="A56" s="9" t="s">
        <v>158</v>
      </c>
      <c r="B56" s="10" t="s">
        <v>26</v>
      </c>
      <c r="C56" s="10" t="s">
        <v>45</v>
      </c>
      <c r="D56" s="10" t="s">
        <v>124</v>
      </c>
      <c r="E56" s="10" t="s">
        <v>159</v>
      </c>
      <c r="F56" s="36">
        <f>263.6+26.4</f>
        <v>290</v>
      </c>
      <c r="G56" s="53" t="s">
        <v>284</v>
      </c>
      <c r="H56" s="51">
        <f t="shared" si="1"/>
        <v>99.9655172413793</v>
      </c>
    </row>
    <row r="57" spans="1:8" s="1" customFormat="1" ht="28.5">
      <c r="A57" s="9" t="s">
        <v>71</v>
      </c>
      <c r="B57" s="10" t="s">
        <v>26</v>
      </c>
      <c r="C57" s="10" t="s">
        <v>45</v>
      </c>
      <c r="D57" s="10" t="s">
        <v>125</v>
      </c>
      <c r="E57" s="10" t="s">
        <v>4</v>
      </c>
      <c r="F57" s="36">
        <f>F58</f>
        <v>80</v>
      </c>
      <c r="G57" s="36" t="str">
        <f>G58</f>
        <v>77,8</v>
      </c>
      <c r="H57" s="51">
        <f t="shared" si="1"/>
        <v>97.24999999999999</v>
      </c>
    </row>
    <row r="58" spans="1:8" s="1" customFormat="1" ht="28.5">
      <c r="A58" s="9" t="s">
        <v>187</v>
      </c>
      <c r="B58" s="10" t="s">
        <v>26</v>
      </c>
      <c r="C58" s="10" t="s">
        <v>45</v>
      </c>
      <c r="D58" s="10" t="s">
        <v>125</v>
      </c>
      <c r="E58" s="10" t="s">
        <v>61</v>
      </c>
      <c r="F58" s="36">
        <f>F59</f>
        <v>80</v>
      </c>
      <c r="G58" s="36" t="str">
        <f>G59</f>
        <v>77,8</v>
      </c>
      <c r="H58" s="51">
        <f t="shared" si="1"/>
        <v>97.24999999999999</v>
      </c>
    </row>
    <row r="59" spans="1:8" s="1" customFormat="1" ht="28.5">
      <c r="A59" s="9" t="s">
        <v>188</v>
      </c>
      <c r="B59" s="10" t="s">
        <v>26</v>
      </c>
      <c r="C59" s="10" t="s">
        <v>45</v>
      </c>
      <c r="D59" s="10" t="s">
        <v>125</v>
      </c>
      <c r="E59" s="10" t="s">
        <v>60</v>
      </c>
      <c r="F59" s="36">
        <v>80</v>
      </c>
      <c r="G59" s="47" t="s">
        <v>285</v>
      </c>
      <c r="H59" s="51">
        <f t="shared" si="1"/>
        <v>97.24999999999999</v>
      </c>
    </row>
    <row r="60" spans="1:9" s="1" customFormat="1" ht="15">
      <c r="A60" s="25" t="s">
        <v>17</v>
      </c>
      <c r="B60" s="23" t="s">
        <v>30</v>
      </c>
      <c r="C60" s="23" t="s">
        <v>29</v>
      </c>
      <c r="D60" s="23" t="s">
        <v>115</v>
      </c>
      <c r="E60" s="23" t="s">
        <v>4</v>
      </c>
      <c r="F60" s="37">
        <f aca="true" t="shared" si="4" ref="F60:G62">F61</f>
        <v>948</v>
      </c>
      <c r="G60" s="37">
        <f t="shared" si="4"/>
        <v>711</v>
      </c>
      <c r="H60" s="54">
        <f t="shared" si="1"/>
        <v>75</v>
      </c>
      <c r="I60" s="6"/>
    </row>
    <row r="61" spans="1:8" s="1" customFormat="1" ht="14.25">
      <c r="A61" s="7" t="s">
        <v>35</v>
      </c>
      <c r="B61" s="8" t="s">
        <v>30</v>
      </c>
      <c r="C61" s="8" t="s">
        <v>31</v>
      </c>
      <c r="D61" s="8" t="s">
        <v>115</v>
      </c>
      <c r="E61" s="8" t="s">
        <v>4</v>
      </c>
      <c r="F61" s="38">
        <f t="shared" si="4"/>
        <v>948</v>
      </c>
      <c r="G61" s="38">
        <f t="shared" si="4"/>
        <v>711</v>
      </c>
      <c r="H61" s="55">
        <f t="shared" si="1"/>
        <v>75</v>
      </c>
    </row>
    <row r="62" spans="1:8" s="1" customFormat="1" ht="14.25">
      <c r="A62" s="9" t="s">
        <v>79</v>
      </c>
      <c r="B62" s="10" t="s">
        <v>30</v>
      </c>
      <c r="C62" s="10" t="s">
        <v>31</v>
      </c>
      <c r="D62" s="10" t="s">
        <v>126</v>
      </c>
      <c r="E62" s="10" t="s">
        <v>4</v>
      </c>
      <c r="F62" s="36">
        <f t="shared" si="4"/>
        <v>948</v>
      </c>
      <c r="G62" s="36">
        <f t="shared" si="4"/>
        <v>711</v>
      </c>
      <c r="H62" s="51">
        <f t="shared" si="1"/>
        <v>75</v>
      </c>
    </row>
    <row r="63" spans="1:8" s="1" customFormat="1" ht="28.5">
      <c r="A63" s="9" t="s">
        <v>51</v>
      </c>
      <c r="B63" s="10" t="s">
        <v>30</v>
      </c>
      <c r="C63" s="10" t="s">
        <v>31</v>
      </c>
      <c r="D63" s="10" t="s">
        <v>127</v>
      </c>
      <c r="E63" s="10" t="s">
        <v>4</v>
      </c>
      <c r="F63" s="36">
        <f>F64+F66</f>
        <v>948</v>
      </c>
      <c r="G63" s="36">
        <f>G64+G66</f>
        <v>711</v>
      </c>
      <c r="H63" s="51">
        <f t="shared" si="1"/>
        <v>75</v>
      </c>
    </row>
    <row r="64" spans="1:8" s="1" customFormat="1" ht="64.5" customHeight="1">
      <c r="A64" s="11" t="s">
        <v>155</v>
      </c>
      <c r="B64" s="10" t="s">
        <v>30</v>
      </c>
      <c r="C64" s="10" t="s">
        <v>31</v>
      </c>
      <c r="D64" s="10" t="s">
        <v>127</v>
      </c>
      <c r="E64" s="10" t="s">
        <v>66</v>
      </c>
      <c r="F64" s="36">
        <f>F65</f>
        <v>923</v>
      </c>
      <c r="G64" s="36" t="str">
        <f>G65</f>
        <v>696,7</v>
      </c>
      <c r="H64" s="51">
        <f t="shared" si="1"/>
        <v>75.48212351029252</v>
      </c>
    </row>
    <row r="65" spans="1:8" s="1" customFormat="1" ht="30" customHeight="1">
      <c r="A65" s="11" t="s">
        <v>67</v>
      </c>
      <c r="B65" s="10" t="s">
        <v>30</v>
      </c>
      <c r="C65" s="10" t="s">
        <v>31</v>
      </c>
      <c r="D65" s="10" t="s">
        <v>127</v>
      </c>
      <c r="E65" s="10" t="s">
        <v>58</v>
      </c>
      <c r="F65" s="36">
        <f>846+77</f>
        <v>923</v>
      </c>
      <c r="G65" s="53" t="s">
        <v>286</v>
      </c>
      <c r="H65" s="51">
        <f t="shared" si="1"/>
        <v>75.48212351029252</v>
      </c>
    </row>
    <row r="66" spans="1:8" s="1" customFormat="1" ht="30" customHeight="1">
      <c r="A66" s="9" t="s">
        <v>187</v>
      </c>
      <c r="B66" s="10" t="s">
        <v>30</v>
      </c>
      <c r="C66" s="10" t="s">
        <v>31</v>
      </c>
      <c r="D66" s="10" t="s">
        <v>127</v>
      </c>
      <c r="E66" s="10" t="s">
        <v>61</v>
      </c>
      <c r="F66" s="36">
        <f>F67</f>
        <v>25</v>
      </c>
      <c r="G66" s="36" t="str">
        <f>G67</f>
        <v>14,3</v>
      </c>
      <c r="H66" s="51">
        <f t="shared" si="1"/>
        <v>57.2</v>
      </c>
    </row>
    <row r="67" spans="1:8" s="1" customFormat="1" ht="30" customHeight="1">
      <c r="A67" s="9" t="s">
        <v>188</v>
      </c>
      <c r="B67" s="10" t="s">
        <v>30</v>
      </c>
      <c r="C67" s="10" t="s">
        <v>31</v>
      </c>
      <c r="D67" s="10" t="s">
        <v>127</v>
      </c>
      <c r="E67" s="10" t="s">
        <v>60</v>
      </c>
      <c r="F67" s="36">
        <v>25</v>
      </c>
      <c r="G67" s="53" t="s">
        <v>287</v>
      </c>
      <c r="H67" s="51">
        <f t="shared" si="1"/>
        <v>57.2</v>
      </c>
    </row>
    <row r="68" spans="1:9" s="1" customFormat="1" ht="30">
      <c r="A68" s="25" t="s">
        <v>9</v>
      </c>
      <c r="B68" s="23" t="s">
        <v>31</v>
      </c>
      <c r="C68" s="23" t="s">
        <v>29</v>
      </c>
      <c r="D68" s="23" t="s">
        <v>115</v>
      </c>
      <c r="E68" s="23" t="s">
        <v>4</v>
      </c>
      <c r="F68" s="37">
        <f>F69+F74</f>
        <v>1057.8</v>
      </c>
      <c r="G68" s="37">
        <f>G69+G74</f>
        <v>131.3</v>
      </c>
      <c r="H68" s="54">
        <f t="shared" si="1"/>
        <v>12.412554358101723</v>
      </c>
      <c r="I68" s="6"/>
    </row>
    <row r="69" spans="1:8" s="1" customFormat="1" ht="42.75">
      <c r="A69" s="7" t="s">
        <v>54</v>
      </c>
      <c r="B69" s="8" t="s">
        <v>31</v>
      </c>
      <c r="C69" s="8" t="s">
        <v>36</v>
      </c>
      <c r="D69" s="8" t="s">
        <v>115</v>
      </c>
      <c r="E69" s="13" t="s">
        <v>4</v>
      </c>
      <c r="F69" s="38">
        <f aca="true" t="shared" si="5" ref="F69:G72">F70</f>
        <v>412.8</v>
      </c>
      <c r="G69" s="38" t="str">
        <f t="shared" si="5"/>
        <v>96,5</v>
      </c>
      <c r="H69" s="55">
        <f t="shared" si="1"/>
        <v>23.376937984496124</v>
      </c>
    </row>
    <row r="70" spans="1:8" s="1" customFormat="1" ht="42.75">
      <c r="A70" s="9" t="s">
        <v>100</v>
      </c>
      <c r="B70" s="10" t="s">
        <v>31</v>
      </c>
      <c r="C70" s="10" t="s">
        <v>36</v>
      </c>
      <c r="D70" s="10" t="s">
        <v>118</v>
      </c>
      <c r="E70" s="12" t="s">
        <v>4</v>
      </c>
      <c r="F70" s="36">
        <f t="shared" si="5"/>
        <v>412.8</v>
      </c>
      <c r="G70" s="36" t="str">
        <f t="shared" si="5"/>
        <v>96,5</v>
      </c>
      <c r="H70" s="51">
        <f t="shared" si="1"/>
        <v>23.376937984496124</v>
      </c>
    </row>
    <row r="71" spans="1:8" s="1" customFormat="1" ht="42.75">
      <c r="A71" s="11" t="s">
        <v>54</v>
      </c>
      <c r="B71" s="10" t="s">
        <v>31</v>
      </c>
      <c r="C71" s="10" t="s">
        <v>36</v>
      </c>
      <c r="D71" s="10" t="s">
        <v>119</v>
      </c>
      <c r="E71" s="10" t="s">
        <v>4</v>
      </c>
      <c r="F71" s="36">
        <f t="shared" si="5"/>
        <v>412.8</v>
      </c>
      <c r="G71" s="36" t="str">
        <f t="shared" si="5"/>
        <v>96,5</v>
      </c>
      <c r="H71" s="51">
        <f aca="true" t="shared" si="6" ref="H71:H134">G71/F71*100</f>
        <v>23.376937984496124</v>
      </c>
    </row>
    <row r="72" spans="1:8" s="1" customFormat="1" ht="28.5">
      <c r="A72" s="9" t="s">
        <v>187</v>
      </c>
      <c r="B72" s="10" t="s">
        <v>31</v>
      </c>
      <c r="C72" s="10" t="s">
        <v>36</v>
      </c>
      <c r="D72" s="10" t="s">
        <v>119</v>
      </c>
      <c r="E72" s="10" t="s">
        <v>61</v>
      </c>
      <c r="F72" s="36">
        <f t="shared" si="5"/>
        <v>412.8</v>
      </c>
      <c r="G72" s="36" t="str">
        <f t="shared" si="5"/>
        <v>96,5</v>
      </c>
      <c r="H72" s="51">
        <f t="shared" si="6"/>
        <v>23.376937984496124</v>
      </c>
    </row>
    <row r="73" spans="1:8" s="1" customFormat="1" ht="28.5">
      <c r="A73" s="9" t="s">
        <v>188</v>
      </c>
      <c r="B73" s="10" t="s">
        <v>31</v>
      </c>
      <c r="C73" s="10" t="s">
        <v>36</v>
      </c>
      <c r="D73" s="10" t="s">
        <v>119</v>
      </c>
      <c r="E73" s="10" t="s">
        <v>60</v>
      </c>
      <c r="F73" s="36">
        <f>412.8</f>
        <v>412.8</v>
      </c>
      <c r="G73" s="53" t="s">
        <v>288</v>
      </c>
      <c r="H73" s="51">
        <f t="shared" si="6"/>
        <v>23.376937984496124</v>
      </c>
    </row>
    <row r="74" spans="1:8" s="1" customFormat="1" ht="43.5">
      <c r="A74" s="24" t="s">
        <v>24</v>
      </c>
      <c r="B74" s="8" t="s">
        <v>31</v>
      </c>
      <c r="C74" s="8" t="s">
        <v>34</v>
      </c>
      <c r="D74" s="8" t="s">
        <v>115</v>
      </c>
      <c r="E74" s="8" t="s">
        <v>4</v>
      </c>
      <c r="F74" s="38">
        <f>F75</f>
        <v>645</v>
      </c>
      <c r="G74" s="38">
        <f>G75</f>
        <v>34.8</v>
      </c>
      <c r="H74" s="54">
        <f t="shared" si="6"/>
        <v>5.395348837209301</v>
      </c>
    </row>
    <row r="75" spans="1:8" s="1" customFormat="1" ht="42.75">
      <c r="A75" s="9" t="s">
        <v>100</v>
      </c>
      <c r="B75" s="10" t="s">
        <v>31</v>
      </c>
      <c r="C75" s="10" t="s">
        <v>34</v>
      </c>
      <c r="D75" s="10" t="s">
        <v>118</v>
      </c>
      <c r="E75" s="10" t="s">
        <v>4</v>
      </c>
      <c r="F75" s="36">
        <f>F76+F79</f>
        <v>645</v>
      </c>
      <c r="G75" s="36">
        <f>G76+G79</f>
        <v>34.8</v>
      </c>
      <c r="H75" s="51">
        <f t="shared" si="6"/>
        <v>5.395348837209301</v>
      </c>
    </row>
    <row r="76" spans="1:8" s="1" customFormat="1" ht="14.25">
      <c r="A76" s="11" t="s">
        <v>101</v>
      </c>
      <c r="B76" s="10" t="s">
        <v>31</v>
      </c>
      <c r="C76" s="10" t="s">
        <v>34</v>
      </c>
      <c r="D76" s="10" t="s">
        <v>128</v>
      </c>
      <c r="E76" s="10" t="s">
        <v>4</v>
      </c>
      <c r="F76" s="36">
        <f>F77</f>
        <v>620</v>
      </c>
      <c r="G76" s="36" t="str">
        <f>G77</f>
        <v>34,8</v>
      </c>
      <c r="H76" s="51">
        <f t="shared" si="6"/>
        <v>5.612903225806451</v>
      </c>
    </row>
    <row r="77" spans="1:8" s="1" customFormat="1" ht="28.5">
      <c r="A77" s="9" t="s">
        <v>187</v>
      </c>
      <c r="B77" s="10" t="s">
        <v>31</v>
      </c>
      <c r="C77" s="10" t="s">
        <v>34</v>
      </c>
      <c r="D77" s="10" t="s">
        <v>128</v>
      </c>
      <c r="E77" s="10" t="s">
        <v>61</v>
      </c>
      <c r="F77" s="36">
        <f>F78</f>
        <v>620</v>
      </c>
      <c r="G77" s="36" t="str">
        <f>G78</f>
        <v>34,8</v>
      </c>
      <c r="H77" s="51">
        <f t="shared" si="6"/>
        <v>5.612903225806451</v>
      </c>
    </row>
    <row r="78" spans="1:8" s="1" customFormat="1" ht="28.5">
      <c r="A78" s="9" t="s">
        <v>188</v>
      </c>
      <c r="B78" s="10" t="s">
        <v>31</v>
      </c>
      <c r="C78" s="10" t="s">
        <v>34</v>
      </c>
      <c r="D78" s="10" t="s">
        <v>128</v>
      </c>
      <c r="E78" s="10" t="s">
        <v>60</v>
      </c>
      <c r="F78" s="36">
        <v>620</v>
      </c>
      <c r="G78" s="53" t="s">
        <v>289</v>
      </c>
      <c r="H78" s="51">
        <f t="shared" si="6"/>
        <v>5.612903225806451</v>
      </c>
    </row>
    <row r="79" spans="1:9" s="1" customFormat="1" ht="28.5">
      <c r="A79" s="11" t="s">
        <v>102</v>
      </c>
      <c r="B79" s="10" t="s">
        <v>31</v>
      </c>
      <c r="C79" s="10" t="s">
        <v>34</v>
      </c>
      <c r="D79" s="10" t="s">
        <v>129</v>
      </c>
      <c r="E79" s="10" t="s">
        <v>4</v>
      </c>
      <c r="F79" s="36">
        <f>F80</f>
        <v>25</v>
      </c>
      <c r="G79" s="36">
        <f>G80</f>
        <v>0</v>
      </c>
      <c r="H79" s="51">
        <f t="shared" si="6"/>
        <v>0</v>
      </c>
      <c r="I79" s="3"/>
    </row>
    <row r="80" spans="1:8" s="1" customFormat="1" ht="28.5">
      <c r="A80" s="9" t="s">
        <v>187</v>
      </c>
      <c r="B80" s="10" t="s">
        <v>31</v>
      </c>
      <c r="C80" s="10" t="s">
        <v>34</v>
      </c>
      <c r="D80" s="10" t="s">
        <v>129</v>
      </c>
      <c r="E80" s="10" t="s">
        <v>61</v>
      </c>
      <c r="F80" s="36">
        <f>F81</f>
        <v>25</v>
      </c>
      <c r="G80" s="36">
        <f>G81</f>
        <v>0</v>
      </c>
      <c r="H80" s="51">
        <f t="shared" si="6"/>
        <v>0</v>
      </c>
    </row>
    <row r="81" spans="1:8" s="1" customFormat="1" ht="28.5">
      <c r="A81" s="9" t="s">
        <v>188</v>
      </c>
      <c r="B81" s="10" t="s">
        <v>31</v>
      </c>
      <c r="C81" s="10" t="s">
        <v>34</v>
      </c>
      <c r="D81" s="10" t="s">
        <v>129</v>
      </c>
      <c r="E81" s="10" t="s">
        <v>60</v>
      </c>
      <c r="F81" s="36">
        <v>25</v>
      </c>
      <c r="G81" s="53"/>
      <c r="H81" s="51">
        <f t="shared" si="6"/>
        <v>0</v>
      </c>
    </row>
    <row r="82" spans="1:9" s="1" customFormat="1" ht="15">
      <c r="A82" s="25" t="s">
        <v>10</v>
      </c>
      <c r="B82" s="23" t="s">
        <v>32</v>
      </c>
      <c r="C82" s="23" t="s">
        <v>29</v>
      </c>
      <c r="D82" s="23" t="s">
        <v>115</v>
      </c>
      <c r="E82" s="23" t="s">
        <v>4</v>
      </c>
      <c r="F82" s="37">
        <f>F83+F128+F117</f>
        <v>81402.54</v>
      </c>
      <c r="G82" s="37">
        <f>G83+G128+G117</f>
        <v>63825.32</v>
      </c>
      <c r="H82" s="54">
        <f t="shared" si="6"/>
        <v>78.40703742168242</v>
      </c>
      <c r="I82" s="6"/>
    </row>
    <row r="83" spans="1:8" s="1" customFormat="1" ht="14.25">
      <c r="A83" s="7" t="s">
        <v>50</v>
      </c>
      <c r="B83" s="8" t="s">
        <v>32</v>
      </c>
      <c r="C83" s="8" t="s">
        <v>36</v>
      </c>
      <c r="D83" s="8" t="s">
        <v>115</v>
      </c>
      <c r="E83" s="8" t="s">
        <v>4</v>
      </c>
      <c r="F83" s="38">
        <f>F84+F94+F106+F110</f>
        <v>41947.94</v>
      </c>
      <c r="G83" s="38">
        <f>G84+G94+G106+G110</f>
        <v>29119.15</v>
      </c>
      <c r="H83" s="55">
        <f t="shared" si="6"/>
        <v>69.4173539868704</v>
      </c>
    </row>
    <row r="84" spans="1:9" s="1" customFormat="1" ht="57">
      <c r="A84" s="26" t="s">
        <v>93</v>
      </c>
      <c r="B84" s="10" t="s">
        <v>32</v>
      </c>
      <c r="C84" s="10" t="s">
        <v>36</v>
      </c>
      <c r="D84" s="10" t="s">
        <v>130</v>
      </c>
      <c r="E84" s="10" t="s">
        <v>4</v>
      </c>
      <c r="F84" s="56">
        <f>F85+F88</f>
        <v>19347.4</v>
      </c>
      <c r="G84" s="56">
        <f>G85+G88</f>
        <v>6780.6</v>
      </c>
      <c r="H84" s="51">
        <f t="shared" si="6"/>
        <v>35.046569564902775</v>
      </c>
      <c r="I84" s="3"/>
    </row>
    <row r="85" spans="1:11" s="1" customFormat="1" ht="16.5" customHeight="1">
      <c r="A85" s="9" t="s">
        <v>80</v>
      </c>
      <c r="B85" s="10" t="s">
        <v>32</v>
      </c>
      <c r="C85" s="10" t="s">
        <v>36</v>
      </c>
      <c r="D85" s="10" t="s">
        <v>131</v>
      </c>
      <c r="E85" s="10" t="s">
        <v>4</v>
      </c>
      <c r="F85" s="56">
        <f>F86</f>
        <v>18411.5</v>
      </c>
      <c r="G85" s="56">
        <f>G86</f>
        <v>5976.5</v>
      </c>
      <c r="H85" s="51">
        <f t="shared" si="6"/>
        <v>32.46069032941368</v>
      </c>
      <c r="I85" s="3"/>
      <c r="K85" s="2"/>
    </row>
    <row r="86" spans="1:11" s="1" customFormat="1" ht="30" customHeight="1">
      <c r="A86" s="9" t="s">
        <v>187</v>
      </c>
      <c r="B86" s="10" t="s">
        <v>32</v>
      </c>
      <c r="C86" s="10" t="s">
        <v>36</v>
      </c>
      <c r="D86" s="10" t="s">
        <v>131</v>
      </c>
      <c r="E86" s="10" t="s">
        <v>61</v>
      </c>
      <c r="F86" s="56">
        <f>F87</f>
        <v>18411.5</v>
      </c>
      <c r="G86" s="56">
        <f>G87</f>
        <v>5976.5</v>
      </c>
      <c r="H86" s="51">
        <f t="shared" si="6"/>
        <v>32.46069032941368</v>
      </c>
      <c r="I86" s="3"/>
      <c r="K86" s="2"/>
    </row>
    <row r="87" spans="1:11" s="1" customFormat="1" ht="29.25">
      <c r="A87" s="9" t="s">
        <v>188</v>
      </c>
      <c r="B87" s="10" t="s">
        <v>32</v>
      </c>
      <c r="C87" s="10" t="s">
        <v>36</v>
      </c>
      <c r="D87" s="10" t="s">
        <v>131</v>
      </c>
      <c r="E87" s="10" t="s">
        <v>60</v>
      </c>
      <c r="F87" s="36">
        <v>18411.5</v>
      </c>
      <c r="G87" s="57">
        <v>5976.5</v>
      </c>
      <c r="H87" s="51">
        <f t="shared" si="6"/>
        <v>32.46069032941368</v>
      </c>
      <c r="K87" s="2"/>
    </row>
    <row r="88" spans="1:11" s="1" customFormat="1" ht="29.25">
      <c r="A88" s="9" t="s">
        <v>218</v>
      </c>
      <c r="B88" s="10" t="s">
        <v>32</v>
      </c>
      <c r="C88" s="10" t="s">
        <v>36</v>
      </c>
      <c r="D88" s="10" t="s">
        <v>191</v>
      </c>
      <c r="E88" s="10" t="s">
        <v>4</v>
      </c>
      <c r="F88" s="56">
        <f>F89+F92</f>
        <v>935.9000000000002</v>
      </c>
      <c r="G88" s="56">
        <f>G89+G92</f>
        <v>804.1</v>
      </c>
      <c r="H88" s="51">
        <f t="shared" si="6"/>
        <v>85.91729885671543</v>
      </c>
      <c r="I88" s="3"/>
      <c r="K88" s="2"/>
    </row>
    <row r="89" spans="1:11" s="1" customFormat="1" ht="29.25">
      <c r="A89" s="9" t="s">
        <v>187</v>
      </c>
      <c r="B89" s="10" t="s">
        <v>32</v>
      </c>
      <c r="C89" s="10" t="s">
        <v>36</v>
      </c>
      <c r="D89" s="10" t="s">
        <v>191</v>
      </c>
      <c r="E89" s="10" t="s">
        <v>61</v>
      </c>
      <c r="F89" s="56">
        <f>F90+F91</f>
        <v>885.9000000000002</v>
      </c>
      <c r="G89" s="56">
        <f>G90+G91</f>
        <v>754.1</v>
      </c>
      <c r="H89" s="51">
        <f t="shared" si="6"/>
        <v>85.12247431990065</v>
      </c>
      <c r="I89" s="3"/>
      <c r="K89" s="2"/>
    </row>
    <row r="90" spans="1:11" s="1" customFormat="1" ht="29.25">
      <c r="A90" s="9" t="s">
        <v>188</v>
      </c>
      <c r="B90" s="10" t="s">
        <v>32</v>
      </c>
      <c r="C90" s="10" t="s">
        <v>36</v>
      </c>
      <c r="D90" s="10" t="s">
        <v>160</v>
      </c>
      <c r="E90" s="10" t="s">
        <v>60</v>
      </c>
      <c r="F90" s="36">
        <f>2336.3-1000-700.4</f>
        <v>635.9000000000002</v>
      </c>
      <c r="G90" s="58">
        <v>556</v>
      </c>
      <c r="H90" s="51">
        <f t="shared" si="6"/>
        <v>87.43513130995437</v>
      </c>
      <c r="K90" s="2"/>
    </row>
    <row r="91" spans="1:11" s="1" customFormat="1" ht="29.25">
      <c r="A91" s="9" t="s">
        <v>188</v>
      </c>
      <c r="B91" s="10" t="s">
        <v>32</v>
      </c>
      <c r="C91" s="10" t="s">
        <v>36</v>
      </c>
      <c r="D91" s="10" t="s">
        <v>191</v>
      </c>
      <c r="E91" s="10" t="s">
        <v>60</v>
      </c>
      <c r="F91" s="56">
        <f>300-50</f>
        <v>250</v>
      </c>
      <c r="G91" s="57">
        <v>198.1</v>
      </c>
      <c r="H91" s="51">
        <f t="shared" si="6"/>
        <v>79.24</v>
      </c>
      <c r="K91" s="2"/>
    </row>
    <row r="92" spans="1:11" s="1" customFormat="1" ht="15.75">
      <c r="A92" s="9" t="s">
        <v>74</v>
      </c>
      <c r="B92" s="10" t="s">
        <v>32</v>
      </c>
      <c r="C92" s="10" t="s">
        <v>36</v>
      </c>
      <c r="D92" s="10" t="s">
        <v>191</v>
      </c>
      <c r="E92" s="10" t="s">
        <v>62</v>
      </c>
      <c r="F92" s="36">
        <f>F93</f>
        <v>50</v>
      </c>
      <c r="G92" s="36">
        <f>G93</f>
        <v>50</v>
      </c>
      <c r="H92" s="51">
        <f t="shared" si="6"/>
        <v>100</v>
      </c>
      <c r="K92" s="2"/>
    </row>
    <row r="93" spans="1:11" s="1" customFormat="1" ht="15.75">
      <c r="A93" s="9" t="s">
        <v>64</v>
      </c>
      <c r="B93" s="10" t="s">
        <v>32</v>
      </c>
      <c r="C93" s="10" t="s">
        <v>36</v>
      </c>
      <c r="D93" s="10" t="s">
        <v>191</v>
      </c>
      <c r="E93" s="10" t="s">
        <v>63</v>
      </c>
      <c r="F93" s="36">
        <v>50</v>
      </c>
      <c r="G93" s="36">
        <v>50</v>
      </c>
      <c r="H93" s="51">
        <f t="shared" si="6"/>
        <v>100</v>
      </c>
      <c r="K93" s="2"/>
    </row>
    <row r="94" spans="1:11" s="1" customFormat="1" ht="57.75">
      <c r="A94" s="9" t="s">
        <v>192</v>
      </c>
      <c r="B94" s="10" t="s">
        <v>32</v>
      </c>
      <c r="C94" s="10" t="s">
        <v>36</v>
      </c>
      <c r="D94" s="10" t="s">
        <v>126</v>
      </c>
      <c r="E94" s="10" t="s">
        <v>4</v>
      </c>
      <c r="F94" s="36">
        <f>F95+F99+F103</f>
        <v>1462.6</v>
      </c>
      <c r="G94" s="36">
        <f>G95+G99+G103</f>
        <v>1208.3</v>
      </c>
      <c r="H94" s="51">
        <f t="shared" si="6"/>
        <v>82.6131546560919</v>
      </c>
      <c r="K94" s="2"/>
    </row>
    <row r="95" spans="1:11" s="1" customFormat="1" ht="29.25">
      <c r="A95" s="9" t="s">
        <v>202</v>
      </c>
      <c r="B95" s="10" t="s">
        <v>32</v>
      </c>
      <c r="C95" s="10" t="s">
        <v>36</v>
      </c>
      <c r="D95" s="10" t="s">
        <v>194</v>
      </c>
      <c r="E95" s="10" t="s">
        <v>4</v>
      </c>
      <c r="F95" s="36">
        <f aca="true" t="shared" si="7" ref="F95:G97">F96</f>
        <v>75.4</v>
      </c>
      <c r="G95" s="36" t="str">
        <f t="shared" si="7"/>
        <v>71,1</v>
      </c>
      <c r="H95" s="51">
        <f t="shared" si="6"/>
        <v>94.2970822281167</v>
      </c>
      <c r="K95" s="2"/>
    </row>
    <row r="96" spans="1:11" s="1" customFormat="1" ht="15.75">
      <c r="A96" s="9" t="s">
        <v>203</v>
      </c>
      <c r="B96" s="10" t="s">
        <v>32</v>
      </c>
      <c r="C96" s="10" t="s">
        <v>36</v>
      </c>
      <c r="D96" s="44" t="s">
        <v>259</v>
      </c>
      <c r="E96" s="10" t="s">
        <v>4</v>
      </c>
      <c r="F96" s="36">
        <f t="shared" si="7"/>
        <v>75.4</v>
      </c>
      <c r="G96" s="36" t="str">
        <f t="shared" si="7"/>
        <v>71,1</v>
      </c>
      <c r="H96" s="51">
        <f t="shared" si="6"/>
        <v>94.2970822281167</v>
      </c>
      <c r="K96" s="2"/>
    </row>
    <row r="97" spans="1:11" s="1" customFormat="1" ht="29.25">
      <c r="A97" s="9" t="s">
        <v>187</v>
      </c>
      <c r="B97" s="10" t="s">
        <v>32</v>
      </c>
      <c r="C97" s="10" t="s">
        <v>36</v>
      </c>
      <c r="D97" s="44" t="s">
        <v>259</v>
      </c>
      <c r="E97" s="10" t="s">
        <v>61</v>
      </c>
      <c r="F97" s="36">
        <f t="shared" si="7"/>
        <v>75.4</v>
      </c>
      <c r="G97" s="36" t="str">
        <f t="shared" si="7"/>
        <v>71,1</v>
      </c>
      <c r="H97" s="51">
        <f t="shared" si="6"/>
        <v>94.2970822281167</v>
      </c>
      <c r="K97" s="2"/>
    </row>
    <row r="98" spans="1:11" s="1" customFormat="1" ht="29.25">
      <c r="A98" s="9" t="s">
        <v>188</v>
      </c>
      <c r="B98" s="10" t="s">
        <v>32</v>
      </c>
      <c r="C98" s="10" t="s">
        <v>36</v>
      </c>
      <c r="D98" s="44" t="s">
        <v>259</v>
      </c>
      <c r="E98" s="10" t="s">
        <v>60</v>
      </c>
      <c r="F98" s="36">
        <f>240.3-164.9</f>
        <v>75.4</v>
      </c>
      <c r="G98" s="53" t="s">
        <v>290</v>
      </c>
      <c r="H98" s="51">
        <f t="shared" si="6"/>
        <v>94.2970822281167</v>
      </c>
      <c r="K98" s="2"/>
    </row>
    <row r="99" spans="1:11" s="1" customFormat="1" ht="15.75">
      <c r="A99" s="9" t="s">
        <v>204</v>
      </c>
      <c r="B99" s="10" t="s">
        <v>32</v>
      </c>
      <c r="C99" s="10" t="s">
        <v>36</v>
      </c>
      <c r="D99" s="10" t="s">
        <v>205</v>
      </c>
      <c r="E99" s="10" t="s">
        <v>4</v>
      </c>
      <c r="F99" s="36">
        <f aca="true" t="shared" si="8" ref="F99:G101">F100</f>
        <v>250</v>
      </c>
      <c r="G99" s="36">
        <f t="shared" si="8"/>
        <v>0</v>
      </c>
      <c r="H99" s="51">
        <f t="shared" si="6"/>
        <v>0</v>
      </c>
      <c r="K99" s="2"/>
    </row>
    <row r="100" spans="1:11" s="1" customFormat="1" ht="36" customHeight="1">
      <c r="A100" s="9" t="s">
        <v>112</v>
      </c>
      <c r="B100" s="10" t="s">
        <v>32</v>
      </c>
      <c r="C100" s="10" t="s">
        <v>36</v>
      </c>
      <c r="D100" s="10" t="s">
        <v>201</v>
      </c>
      <c r="E100" s="10" t="s">
        <v>4</v>
      </c>
      <c r="F100" s="36">
        <f t="shared" si="8"/>
        <v>250</v>
      </c>
      <c r="G100" s="36">
        <f t="shared" si="8"/>
        <v>0</v>
      </c>
      <c r="H100" s="51">
        <f t="shared" si="6"/>
        <v>0</v>
      </c>
      <c r="K100" s="2"/>
    </row>
    <row r="101" spans="1:11" s="1" customFormat="1" ht="29.25">
      <c r="A101" s="9" t="s">
        <v>187</v>
      </c>
      <c r="B101" s="10" t="s">
        <v>32</v>
      </c>
      <c r="C101" s="10" t="s">
        <v>36</v>
      </c>
      <c r="D101" s="10" t="s">
        <v>201</v>
      </c>
      <c r="E101" s="10" t="s">
        <v>61</v>
      </c>
      <c r="F101" s="36">
        <f t="shared" si="8"/>
        <v>250</v>
      </c>
      <c r="G101" s="36">
        <f t="shared" si="8"/>
        <v>0</v>
      </c>
      <c r="H101" s="51">
        <f t="shared" si="6"/>
        <v>0</v>
      </c>
      <c r="K101" s="2"/>
    </row>
    <row r="102" spans="1:11" s="1" customFormat="1" ht="29.25">
      <c r="A102" s="9" t="s">
        <v>188</v>
      </c>
      <c r="B102" s="10" t="s">
        <v>32</v>
      </c>
      <c r="C102" s="10" t="s">
        <v>36</v>
      </c>
      <c r="D102" s="10" t="s">
        <v>201</v>
      </c>
      <c r="E102" s="10" t="s">
        <v>60</v>
      </c>
      <c r="F102" s="36">
        <v>250</v>
      </c>
      <c r="G102" s="53"/>
      <c r="H102" s="51">
        <f t="shared" si="6"/>
        <v>0</v>
      </c>
      <c r="K102" s="2"/>
    </row>
    <row r="103" spans="1:11" s="1" customFormat="1" ht="57.75">
      <c r="A103" s="43" t="s">
        <v>189</v>
      </c>
      <c r="B103" s="10" t="s">
        <v>32</v>
      </c>
      <c r="C103" s="10" t="s">
        <v>36</v>
      </c>
      <c r="D103" s="44" t="s">
        <v>258</v>
      </c>
      <c r="E103" s="44" t="s">
        <v>4</v>
      </c>
      <c r="F103" s="45">
        <f>F104</f>
        <v>1137.2</v>
      </c>
      <c r="G103" s="45">
        <f>G104</f>
        <v>1137.2</v>
      </c>
      <c r="H103" s="51">
        <f t="shared" si="6"/>
        <v>100</v>
      </c>
      <c r="K103" s="2"/>
    </row>
    <row r="104" spans="1:11" s="1" customFormat="1" ht="29.25">
      <c r="A104" s="9" t="s">
        <v>187</v>
      </c>
      <c r="B104" s="10" t="s">
        <v>32</v>
      </c>
      <c r="C104" s="10" t="s">
        <v>36</v>
      </c>
      <c r="D104" s="44" t="s">
        <v>258</v>
      </c>
      <c r="E104" s="10" t="s">
        <v>61</v>
      </c>
      <c r="F104" s="36">
        <f>F105</f>
        <v>1137.2</v>
      </c>
      <c r="G104" s="36">
        <f>G105</f>
        <v>1137.2</v>
      </c>
      <c r="H104" s="51">
        <f t="shared" si="6"/>
        <v>100</v>
      </c>
      <c r="K104" s="2"/>
    </row>
    <row r="105" spans="1:11" s="1" customFormat="1" ht="29.25">
      <c r="A105" s="9" t="s">
        <v>188</v>
      </c>
      <c r="B105" s="10" t="s">
        <v>32</v>
      </c>
      <c r="C105" s="10" t="s">
        <v>36</v>
      </c>
      <c r="D105" s="44" t="s">
        <v>258</v>
      </c>
      <c r="E105" s="10" t="s">
        <v>60</v>
      </c>
      <c r="F105" s="36">
        <v>1137.2</v>
      </c>
      <c r="G105" s="36">
        <v>1137.2</v>
      </c>
      <c r="H105" s="51">
        <f t="shared" si="6"/>
        <v>100</v>
      </c>
      <c r="K105" s="2"/>
    </row>
    <row r="106" spans="1:11" s="1" customFormat="1" ht="43.5">
      <c r="A106" s="9" t="s">
        <v>222</v>
      </c>
      <c r="B106" s="10" t="s">
        <v>32</v>
      </c>
      <c r="C106" s="10" t="s">
        <v>36</v>
      </c>
      <c r="D106" s="10" t="s">
        <v>223</v>
      </c>
      <c r="E106" s="10" t="s">
        <v>4</v>
      </c>
      <c r="F106" s="45">
        <f aca="true" t="shared" si="9" ref="F106:G108">F107</f>
        <v>8762</v>
      </c>
      <c r="G106" s="45">
        <f t="shared" si="9"/>
        <v>8762</v>
      </c>
      <c r="H106" s="51">
        <f t="shared" si="6"/>
        <v>100</v>
      </c>
      <c r="K106" s="2"/>
    </row>
    <row r="107" spans="1:11" s="1" customFormat="1" ht="29.25">
      <c r="A107" s="9" t="s">
        <v>224</v>
      </c>
      <c r="B107" s="10" t="s">
        <v>32</v>
      </c>
      <c r="C107" s="10" t="s">
        <v>36</v>
      </c>
      <c r="D107" s="44" t="s">
        <v>260</v>
      </c>
      <c r="E107" s="10" t="s">
        <v>4</v>
      </c>
      <c r="F107" s="36">
        <f t="shared" si="9"/>
        <v>8762</v>
      </c>
      <c r="G107" s="36">
        <f t="shared" si="9"/>
        <v>8762</v>
      </c>
      <c r="H107" s="51">
        <f t="shared" si="6"/>
        <v>100</v>
      </c>
      <c r="K107" s="2"/>
    </row>
    <row r="108" spans="1:11" s="1" customFormat="1" ht="29.25">
      <c r="A108" s="9" t="s">
        <v>187</v>
      </c>
      <c r="B108" s="10" t="s">
        <v>32</v>
      </c>
      <c r="C108" s="10" t="s">
        <v>36</v>
      </c>
      <c r="D108" s="44" t="s">
        <v>260</v>
      </c>
      <c r="E108" s="10" t="s">
        <v>61</v>
      </c>
      <c r="F108" s="36">
        <f t="shared" si="9"/>
        <v>8762</v>
      </c>
      <c r="G108" s="36">
        <f t="shared" si="9"/>
        <v>8762</v>
      </c>
      <c r="H108" s="51">
        <f t="shared" si="6"/>
        <v>100</v>
      </c>
      <c r="K108" s="2"/>
    </row>
    <row r="109" spans="1:11" s="1" customFormat="1" ht="29.25">
      <c r="A109" s="9" t="s">
        <v>188</v>
      </c>
      <c r="B109" s="10" t="s">
        <v>32</v>
      </c>
      <c r="C109" s="10" t="s">
        <v>36</v>
      </c>
      <c r="D109" s="44" t="s">
        <v>260</v>
      </c>
      <c r="E109" s="10" t="s">
        <v>60</v>
      </c>
      <c r="F109" s="36">
        <f>8850-88</f>
        <v>8762</v>
      </c>
      <c r="G109" s="36">
        <f>8850-88</f>
        <v>8762</v>
      </c>
      <c r="H109" s="51">
        <f t="shared" si="6"/>
        <v>100</v>
      </c>
      <c r="K109" s="2"/>
    </row>
    <row r="110" spans="1:11" s="1" customFormat="1" ht="43.5">
      <c r="A110" s="9" t="s">
        <v>225</v>
      </c>
      <c r="B110" s="10" t="s">
        <v>32</v>
      </c>
      <c r="C110" s="10" t="s">
        <v>36</v>
      </c>
      <c r="D110" s="10" t="s">
        <v>226</v>
      </c>
      <c r="E110" s="10" t="s">
        <v>4</v>
      </c>
      <c r="F110" s="45">
        <f>F114+F111</f>
        <v>12375.94</v>
      </c>
      <c r="G110" s="45">
        <f>G114+G111</f>
        <v>12368.25</v>
      </c>
      <c r="H110" s="51">
        <f t="shared" si="6"/>
        <v>99.93786330573677</v>
      </c>
      <c r="K110" s="2"/>
    </row>
    <row r="111" spans="1:11" s="1" customFormat="1" ht="29.25">
      <c r="A111" s="43" t="s">
        <v>263</v>
      </c>
      <c r="B111" s="44" t="s">
        <v>32</v>
      </c>
      <c r="C111" s="44" t="s">
        <v>36</v>
      </c>
      <c r="D111" s="44" t="s">
        <v>255</v>
      </c>
      <c r="E111" s="44" t="s">
        <v>4</v>
      </c>
      <c r="F111" s="45">
        <f>F112</f>
        <v>11640.33</v>
      </c>
      <c r="G111" s="45">
        <f>G112</f>
        <v>11640.32</v>
      </c>
      <c r="H111" s="51">
        <f t="shared" si="6"/>
        <v>99.99991409178261</v>
      </c>
      <c r="K111" s="2"/>
    </row>
    <row r="112" spans="1:11" s="1" customFormat="1" ht="29.25">
      <c r="A112" s="43" t="s">
        <v>187</v>
      </c>
      <c r="B112" s="44" t="s">
        <v>32</v>
      </c>
      <c r="C112" s="44" t="s">
        <v>36</v>
      </c>
      <c r="D112" s="44" t="s">
        <v>255</v>
      </c>
      <c r="E112" s="44" t="s">
        <v>61</v>
      </c>
      <c r="F112" s="45">
        <f>F113</f>
        <v>11640.33</v>
      </c>
      <c r="G112" s="45">
        <f>G113</f>
        <v>11640.32</v>
      </c>
      <c r="H112" s="51">
        <f t="shared" si="6"/>
        <v>99.99991409178261</v>
      </c>
      <c r="K112" s="2"/>
    </row>
    <row r="113" spans="1:11" s="1" customFormat="1" ht="29.25">
      <c r="A113" s="43" t="s">
        <v>188</v>
      </c>
      <c r="B113" s="44" t="s">
        <v>32</v>
      </c>
      <c r="C113" s="44" t="s">
        <v>36</v>
      </c>
      <c r="D113" s="44" t="s">
        <v>255</v>
      </c>
      <c r="E113" s="44" t="s">
        <v>60</v>
      </c>
      <c r="F113" s="45">
        <v>11640.33</v>
      </c>
      <c r="G113" s="45">
        <v>11640.32</v>
      </c>
      <c r="H113" s="51">
        <f t="shared" si="6"/>
        <v>99.99991409178261</v>
      </c>
      <c r="K113" s="2"/>
    </row>
    <row r="114" spans="1:11" s="1" customFormat="1" ht="15.75">
      <c r="A114" s="9" t="s">
        <v>203</v>
      </c>
      <c r="B114" s="10" t="s">
        <v>32</v>
      </c>
      <c r="C114" s="10" t="s">
        <v>36</v>
      </c>
      <c r="D114" s="10" t="s">
        <v>256</v>
      </c>
      <c r="E114" s="10" t="s">
        <v>4</v>
      </c>
      <c r="F114" s="36">
        <f>F115</f>
        <v>735.61</v>
      </c>
      <c r="G114" s="36" t="str">
        <f>G115</f>
        <v>727,93</v>
      </c>
      <c r="H114" s="51">
        <f t="shared" si="6"/>
        <v>98.95596851592555</v>
      </c>
      <c r="K114" s="2"/>
    </row>
    <row r="115" spans="1:11" s="1" customFormat="1" ht="29.25">
      <c r="A115" s="9" t="s">
        <v>187</v>
      </c>
      <c r="B115" s="10" t="s">
        <v>32</v>
      </c>
      <c r="C115" s="10" t="s">
        <v>36</v>
      </c>
      <c r="D115" s="10" t="s">
        <v>256</v>
      </c>
      <c r="E115" s="10" t="s">
        <v>61</v>
      </c>
      <c r="F115" s="36">
        <f>F116</f>
        <v>735.61</v>
      </c>
      <c r="G115" s="36" t="str">
        <f>G116</f>
        <v>727,93</v>
      </c>
      <c r="H115" s="51">
        <f t="shared" si="6"/>
        <v>98.95596851592555</v>
      </c>
      <c r="K115" s="2"/>
    </row>
    <row r="116" spans="1:11" s="4" customFormat="1" ht="29.25">
      <c r="A116" s="9" t="s">
        <v>188</v>
      </c>
      <c r="B116" s="10" t="s">
        <v>32</v>
      </c>
      <c r="C116" s="10" t="s">
        <v>36</v>
      </c>
      <c r="D116" s="10" t="s">
        <v>256</v>
      </c>
      <c r="E116" s="10" t="s">
        <v>60</v>
      </c>
      <c r="F116" s="36">
        <f>771.2-35.59</f>
        <v>735.61</v>
      </c>
      <c r="G116" s="53" t="s">
        <v>291</v>
      </c>
      <c r="H116" s="51">
        <f t="shared" si="6"/>
        <v>98.95596851592555</v>
      </c>
      <c r="K116" s="2"/>
    </row>
    <row r="117" spans="1:8" s="1" customFormat="1" ht="22.5" customHeight="1">
      <c r="A117" s="7" t="s">
        <v>214</v>
      </c>
      <c r="B117" s="8" t="s">
        <v>32</v>
      </c>
      <c r="C117" s="8" t="s">
        <v>43</v>
      </c>
      <c r="D117" s="8" t="s">
        <v>115</v>
      </c>
      <c r="E117" s="8" t="s">
        <v>4</v>
      </c>
      <c r="F117" s="38">
        <f>F118+F123</f>
        <v>209.18</v>
      </c>
      <c r="G117" s="38">
        <f>G118+G123</f>
        <v>205.47</v>
      </c>
      <c r="H117" s="55">
        <f t="shared" si="6"/>
        <v>98.22640787838225</v>
      </c>
    </row>
    <row r="118" spans="1:8" s="1" customFormat="1" ht="57.75" customHeight="1">
      <c r="A118" s="9" t="s">
        <v>192</v>
      </c>
      <c r="B118" s="10" t="s">
        <v>32</v>
      </c>
      <c r="C118" s="10" t="s">
        <v>43</v>
      </c>
      <c r="D118" s="10" t="s">
        <v>126</v>
      </c>
      <c r="E118" s="10" t="s">
        <v>4</v>
      </c>
      <c r="F118" s="36">
        <f aca="true" t="shared" si="10" ref="F118:G121">F119</f>
        <v>22</v>
      </c>
      <c r="G118" s="36" t="str">
        <f t="shared" si="10"/>
        <v>18,3</v>
      </c>
      <c r="H118" s="51">
        <f t="shared" si="6"/>
        <v>83.18181818181819</v>
      </c>
    </row>
    <row r="119" spans="1:8" s="1" customFormat="1" ht="22.5" customHeight="1">
      <c r="A119" s="9" t="s">
        <v>215</v>
      </c>
      <c r="B119" s="10" t="s">
        <v>32</v>
      </c>
      <c r="C119" s="10" t="s">
        <v>43</v>
      </c>
      <c r="D119" s="10" t="s">
        <v>216</v>
      </c>
      <c r="E119" s="10" t="s">
        <v>4</v>
      </c>
      <c r="F119" s="36">
        <f t="shared" si="10"/>
        <v>22</v>
      </c>
      <c r="G119" s="36" t="str">
        <f t="shared" si="10"/>
        <v>18,3</v>
      </c>
      <c r="H119" s="51">
        <f t="shared" si="6"/>
        <v>83.18181818181819</v>
      </c>
    </row>
    <row r="120" spans="1:8" s="1" customFormat="1" ht="42.75">
      <c r="A120" s="9" t="s">
        <v>217</v>
      </c>
      <c r="B120" s="10" t="s">
        <v>32</v>
      </c>
      <c r="C120" s="10" t="s">
        <v>43</v>
      </c>
      <c r="D120" s="44" t="s">
        <v>261</v>
      </c>
      <c r="E120" s="10" t="s">
        <v>4</v>
      </c>
      <c r="F120" s="36">
        <f t="shared" si="10"/>
        <v>22</v>
      </c>
      <c r="G120" s="36" t="str">
        <f t="shared" si="10"/>
        <v>18,3</v>
      </c>
      <c r="H120" s="51">
        <f t="shared" si="6"/>
        <v>83.18181818181819</v>
      </c>
    </row>
    <row r="121" spans="1:8" s="1" customFormat="1" ht="28.5">
      <c r="A121" s="9" t="s">
        <v>187</v>
      </c>
      <c r="B121" s="10" t="s">
        <v>32</v>
      </c>
      <c r="C121" s="10" t="s">
        <v>43</v>
      </c>
      <c r="D121" s="44" t="s">
        <v>261</v>
      </c>
      <c r="E121" s="10" t="s">
        <v>61</v>
      </c>
      <c r="F121" s="36">
        <f t="shared" si="10"/>
        <v>22</v>
      </c>
      <c r="G121" s="36" t="str">
        <f t="shared" si="10"/>
        <v>18,3</v>
      </c>
      <c r="H121" s="51">
        <f t="shared" si="6"/>
        <v>83.18181818181819</v>
      </c>
    </row>
    <row r="122" spans="1:8" s="1" customFormat="1" ht="28.5">
      <c r="A122" s="9" t="s">
        <v>188</v>
      </c>
      <c r="B122" s="10" t="s">
        <v>32</v>
      </c>
      <c r="C122" s="10" t="s">
        <v>43</v>
      </c>
      <c r="D122" s="44" t="s">
        <v>261</v>
      </c>
      <c r="E122" s="10" t="s">
        <v>60</v>
      </c>
      <c r="F122" s="36">
        <v>22</v>
      </c>
      <c r="G122" s="53" t="s">
        <v>292</v>
      </c>
      <c r="H122" s="51">
        <f t="shared" si="6"/>
        <v>83.18181818181819</v>
      </c>
    </row>
    <row r="123" spans="1:8" s="1" customFormat="1" ht="30.75" customHeight="1">
      <c r="A123" s="9" t="s">
        <v>227</v>
      </c>
      <c r="B123" s="10" t="s">
        <v>32</v>
      </c>
      <c r="C123" s="10" t="s">
        <v>43</v>
      </c>
      <c r="D123" s="10" t="s">
        <v>228</v>
      </c>
      <c r="E123" s="10" t="s">
        <v>4</v>
      </c>
      <c r="F123" s="36">
        <f aca="true" t="shared" si="11" ref="F123:G126">F124</f>
        <v>187.18</v>
      </c>
      <c r="G123" s="36" t="str">
        <f t="shared" si="11"/>
        <v>187,17</v>
      </c>
      <c r="H123" s="51">
        <f t="shared" si="6"/>
        <v>99.99465754888341</v>
      </c>
    </row>
    <row r="124" spans="1:8" s="1" customFormat="1" ht="36" customHeight="1">
      <c r="A124" s="9" t="s">
        <v>229</v>
      </c>
      <c r="B124" s="10" t="s">
        <v>32</v>
      </c>
      <c r="C124" s="10" t="s">
        <v>43</v>
      </c>
      <c r="D124" s="10" t="s">
        <v>230</v>
      </c>
      <c r="E124" s="10" t="s">
        <v>4</v>
      </c>
      <c r="F124" s="36">
        <f t="shared" si="11"/>
        <v>187.18</v>
      </c>
      <c r="G124" s="36" t="str">
        <f t="shared" si="11"/>
        <v>187,17</v>
      </c>
      <c r="H124" s="51">
        <f t="shared" si="6"/>
        <v>99.99465754888341</v>
      </c>
    </row>
    <row r="125" spans="1:8" s="1" customFormat="1" ht="60" customHeight="1">
      <c r="A125" s="9" t="s">
        <v>251</v>
      </c>
      <c r="B125" s="10" t="s">
        <v>32</v>
      </c>
      <c r="C125" s="10" t="s">
        <v>43</v>
      </c>
      <c r="D125" s="10" t="s">
        <v>250</v>
      </c>
      <c r="E125" s="10" t="s">
        <v>4</v>
      </c>
      <c r="F125" s="36">
        <f t="shared" si="11"/>
        <v>187.18</v>
      </c>
      <c r="G125" s="36" t="str">
        <f t="shared" si="11"/>
        <v>187,17</v>
      </c>
      <c r="H125" s="51">
        <f t="shared" si="6"/>
        <v>99.99465754888341</v>
      </c>
    </row>
    <row r="126" spans="1:8" s="1" customFormat="1" ht="29.25" customHeight="1">
      <c r="A126" s="9" t="s">
        <v>187</v>
      </c>
      <c r="B126" s="10" t="s">
        <v>32</v>
      </c>
      <c r="C126" s="10" t="s">
        <v>43</v>
      </c>
      <c r="D126" s="10" t="s">
        <v>250</v>
      </c>
      <c r="E126" s="10" t="s">
        <v>61</v>
      </c>
      <c r="F126" s="36">
        <f t="shared" si="11"/>
        <v>187.18</v>
      </c>
      <c r="G126" s="36" t="str">
        <f t="shared" si="11"/>
        <v>187,17</v>
      </c>
      <c r="H126" s="51">
        <f t="shared" si="6"/>
        <v>99.99465754888341</v>
      </c>
    </row>
    <row r="127" spans="1:8" s="1" customFormat="1" ht="33.75" customHeight="1">
      <c r="A127" s="9" t="s">
        <v>188</v>
      </c>
      <c r="B127" s="10" t="s">
        <v>32</v>
      </c>
      <c r="C127" s="10" t="s">
        <v>43</v>
      </c>
      <c r="D127" s="10" t="s">
        <v>250</v>
      </c>
      <c r="E127" s="10" t="s">
        <v>60</v>
      </c>
      <c r="F127" s="36">
        <v>187.18</v>
      </c>
      <c r="G127" s="53" t="s">
        <v>293</v>
      </c>
      <c r="H127" s="51">
        <f t="shared" si="6"/>
        <v>99.99465754888341</v>
      </c>
    </row>
    <row r="128" spans="1:8" s="1" customFormat="1" ht="28.5" customHeight="1">
      <c r="A128" s="7" t="s">
        <v>14</v>
      </c>
      <c r="B128" s="8" t="s">
        <v>32</v>
      </c>
      <c r="C128" s="8" t="s">
        <v>33</v>
      </c>
      <c r="D128" s="8" t="s">
        <v>115</v>
      </c>
      <c r="E128" s="8" t="s">
        <v>4</v>
      </c>
      <c r="F128" s="38">
        <f>F129+F137+F133</f>
        <v>39245.42</v>
      </c>
      <c r="G128" s="38">
        <f>G129+G137+G133</f>
        <v>34500.7</v>
      </c>
      <c r="H128" s="55">
        <f t="shared" si="6"/>
        <v>87.9101306598324</v>
      </c>
    </row>
    <row r="129" spans="1:8" s="1" customFormat="1" ht="45" customHeight="1">
      <c r="A129" s="9" t="s">
        <v>92</v>
      </c>
      <c r="B129" s="10" t="s">
        <v>32</v>
      </c>
      <c r="C129" s="10" t="s">
        <v>33</v>
      </c>
      <c r="D129" s="10" t="s">
        <v>121</v>
      </c>
      <c r="E129" s="10" t="s">
        <v>4</v>
      </c>
      <c r="F129" s="36">
        <f aca="true" t="shared" si="12" ref="F129:G131">F130</f>
        <v>763.72</v>
      </c>
      <c r="G129" s="36" t="str">
        <f t="shared" si="12"/>
        <v>570,7</v>
      </c>
      <c r="H129" s="51">
        <f t="shared" si="6"/>
        <v>74.72633949615043</v>
      </c>
    </row>
    <row r="130" spans="1:8" s="1" customFormat="1" ht="33.75" customHeight="1">
      <c r="A130" s="9" t="s">
        <v>99</v>
      </c>
      <c r="B130" s="10" t="s">
        <v>32</v>
      </c>
      <c r="C130" s="10" t="s">
        <v>33</v>
      </c>
      <c r="D130" s="10" t="s">
        <v>134</v>
      </c>
      <c r="E130" s="10" t="s">
        <v>4</v>
      </c>
      <c r="F130" s="36">
        <f t="shared" si="12"/>
        <v>763.72</v>
      </c>
      <c r="G130" s="36" t="str">
        <f t="shared" si="12"/>
        <v>570,7</v>
      </c>
      <c r="H130" s="51">
        <f t="shared" si="6"/>
        <v>74.72633949615043</v>
      </c>
    </row>
    <row r="131" spans="1:9" s="1" customFormat="1" ht="28.5">
      <c r="A131" s="9" t="s">
        <v>187</v>
      </c>
      <c r="B131" s="10" t="s">
        <v>32</v>
      </c>
      <c r="C131" s="10" t="s">
        <v>33</v>
      </c>
      <c r="D131" s="10" t="s">
        <v>134</v>
      </c>
      <c r="E131" s="10" t="s">
        <v>61</v>
      </c>
      <c r="F131" s="36">
        <f t="shared" si="12"/>
        <v>763.72</v>
      </c>
      <c r="G131" s="36" t="str">
        <f t="shared" si="12"/>
        <v>570,7</v>
      </c>
      <c r="H131" s="51">
        <f t="shared" si="6"/>
        <v>74.72633949615043</v>
      </c>
      <c r="I131" s="6"/>
    </row>
    <row r="132" spans="1:8" s="1" customFormat="1" ht="28.5">
      <c r="A132" s="9" t="s">
        <v>188</v>
      </c>
      <c r="B132" s="10" t="s">
        <v>32</v>
      </c>
      <c r="C132" s="10" t="s">
        <v>33</v>
      </c>
      <c r="D132" s="10" t="s">
        <v>134</v>
      </c>
      <c r="E132" s="10" t="s">
        <v>60</v>
      </c>
      <c r="F132" s="45">
        <f>2500-500-406.28-200-630</f>
        <v>763.72</v>
      </c>
      <c r="G132" s="48" t="s">
        <v>294</v>
      </c>
      <c r="H132" s="51">
        <f t="shared" si="6"/>
        <v>74.72633949615043</v>
      </c>
    </row>
    <row r="133" spans="1:8" s="1" customFormat="1" ht="42.75">
      <c r="A133" s="9" t="s">
        <v>166</v>
      </c>
      <c r="B133" s="10" t="s">
        <v>32</v>
      </c>
      <c r="C133" s="10" t="s">
        <v>33</v>
      </c>
      <c r="D133" s="10" t="s">
        <v>165</v>
      </c>
      <c r="E133" s="10" t="s">
        <v>4</v>
      </c>
      <c r="F133" s="36">
        <f aca="true" t="shared" si="13" ref="F133:G135">F134</f>
        <v>50</v>
      </c>
      <c r="G133" s="36">
        <f t="shared" si="13"/>
        <v>0</v>
      </c>
      <c r="H133" s="51">
        <f t="shared" si="6"/>
        <v>0</v>
      </c>
    </row>
    <row r="134" spans="1:8" s="1" customFormat="1" ht="28.5">
      <c r="A134" s="9" t="s">
        <v>164</v>
      </c>
      <c r="B134" s="10" t="s">
        <v>32</v>
      </c>
      <c r="C134" s="10" t="s">
        <v>33</v>
      </c>
      <c r="D134" s="10" t="s">
        <v>163</v>
      </c>
      <c r="E134" s="10" t="s">
        <v>4</v>
      </c>
      <c r="F134" s="36">
        <f t="shared" si="13"/>
        <v>50</v>
      </c>
      <c r="G134" s="36">
        <f t="shared" si="13"/>
        <v>0</v>
      </c>
      <c r="H134" s="51">
        <f t="shared" si="6"/>
        <v>0</v>
      </c>
    </row>
    <row r="135" spans="1:8" s="1" customFormat="1" ht="28.5">
      <c r="A135" s="9" t="s">
        <v>187</v>
      </c>
      <c r="B135" s="10" t="s">
        <v>32</v>
      </c>
      <c r="C135" s="10" t="s">
        <v>33</v>
      </c>
      <c r="D135" s="10" t="s">
        <v>163</v>
      </c>
      <c r="E135" s="10" t="s">
        <v>61</v>
      </c>
      <c r="F135" s="36">
        <f t="shared" si="13"/>
        <v>50</v>
      </c>
      <c r="G135" s="36">
        <f t="shared" si="13"/>
        <v>0</v>
      </c>
      <c r="H135" s="51">
        <f aca="true" t="shared" si="14" ref="H135:H197">G135/F135*100</f>
        <v>0</v>
      </c>
    </row>
    <row r="136" spans="1:8" s="1" customFormat="1" ht="28.5">
      <c r="A136" s="9" t="s">
        <v>188</v>
      </c>
      <c r="B136" s="10" t="s">
        <v>32</v>
      </c>
      <c r="C136" s="10" t="s">
        <v>33</v>
      </c>
      <c r="D136" s="10" t="s">
        <v>163</v>
      </c>
      <c r="E136" s="10" t="s">
        <v>60</v>
      </c>
      <c r="F136" s="36">
        <v>50</v>
      </c>
      <c r="G136" s="53"/>
      <c r="H136" s="51">
        <f t="shared" si="14"/>
        <v>0</v>
      </c>
    </row>
    <row r="137" spans="1:8" s="1" customFormat="1" ht="14.25">
      <c r="A137" s="9" t="s">
        <v>79</v>
      </c>
      <c r="B137" s="10" t="s">
        <v>32</v>
      </c>
      <c r="C137" s="10" t="s">
        <v>33</v>
      </c>
      <c r="D137" s="10" t="s">
        <v>120</v>
      </c>
      <c r="E137" s="10" t="s">
        <v>4</v>
      </c>
      <c r="F137" s="36">
        <f>F138+F141</f>
        <v>38431.7</v>
      </c>
      <c r="G137" s="36">
        <f>G138+G141</f>
        <v>33930</v>
      </c>
      <c r="H137" s="51">
        <f t="shared" si="14"/>
        <v>88.2864926610064</v>
      </c>
    </row>
    <row r="138" spans="1:8" s="1" customFormat="1" ht="28.5">
      <c r="A138" s="11" t="s">
        <v>52</v>
      </c>
      <c r="B138" s="10" t="s">
        <v>32</v>
      </c>
      <c r="C138" s="10" t="s">
        <v>33</v>
      </c>
      <c r="D138" s="10" t="s">
        <v>135</v>
      </c>
      <c r="E138" s="10" t="s">
        <v>4</v>
      </c>
      <c r="F138" s="36">
        <f>F139</f>
        <v>10</v>
      </c>
      <c r="G138" s="36">
        <f>G139</f>
        <v>0</v>
      </c>
      <c r="H138" s="51">
        <f t="shared" si="14"/>
        <v>0</v>
      </c>
    </row>
    <row r="139" spans="1:8" s="1" customFormat="1" ht="28.5">
      <c r="A139" s="9" t="s">
        <v>187</v>
      </c>
      <c r="B139" s="10" t="s">
        <v>32</v>
      </c>
      <c r="C139" s="10" t="s">
        <v>33</v>
      </c>
      <c r="D139" s="10" t="s">
        <v>135</v>
      </c>
      <c r="E139" s="10" t="s">
        <v>61</v>
      </c>
      <c r="F139" s="36">
        <f>F140</f>
        <v>10</v>
      </c>
      <c r="G139" s="36">
        <f>G140</f>
        <v>0</v>
      </c>
      <c r="H139" s="51">
        <f t="shared" si="14"/>
        <v>0</v>
      </c>
    </row>
    <row r="140" spans="1:8" s="1" customFormat="1" ht="28.5">
      <c r="A140" s="9" t="s">
        <v>188</v>
      </c>
      <c r="B140" s="10" t="s">
        <v>32</v>
      </c>
      <c r="C140" s="10" t="s">
        <v>33</v>
      </c>
      <c r="D140" s="10" t="s">
        <v>135</v>
      </c>
      <c r="E140" s="10" t="s">
        <v>60</v>
      </c>
      <c r="F140" s="36">
        <v>10</v>
      </c>
      <c r="G140" s="53"/>
      <c r="H140" s="51">
        <f t="shared" si="14"/>
        <v>0</v>
      </c>
    </row>
    <row r="141" spans="1:8" s="1" customFormat="1" ht="57">
      <c r="A141" s="9" t="s">
        <v>113</v>
      </c>
      <c r="B141" s="10" t="s">
        <v>32</v>
      </c>
      <c r="C141" s="10" t="s">
        <v>33</v>
      </c>
      <c r="D141" s="10" t="s">
        <v>114</v>
      </c>
      <c r="E141" s="10" t="s">
        <v>4</v>
      </c>
      <c r="F141" s="36">
        <f>F142+F145+F147</f>
        <v>38421.7</v>
      </c>
      <c r="G141" s="36">
        <f>G142+G145+G147</f>
        <v>33930</v>
      </c>
      <c r="H141" s="51">
        <f t="shared" si="14"/>
        <v>88.30947095001002</v>
      </c>
    </row>
    <row r="142" spans="1:8" s="1" customFormat="1" ht="57">
      <c r="A142" s="11" t="s">
        <v>155</v>
      </c>
      <c r="B142" s="10" t="s">
        <v>32</v>
      </c>
      <c r="C142" s="10" t="s">
        <v>33</v>
      </c>
      <c r="D142" s="10" t="s">
        <v>114</v>
      </c>
      <c r="E142" s="10" t="s">
        <v>66</v>
      </c>
      <c r="F142" s="36">
        <f>F143+F144</f>
        <v>36405.899999999994</v>
      </c>
      <c r="G142" s="36">
        <f>G143+G144</f>
        <v>32378.5</v>
      </c>
      <c r="H142" s="51">
        <f t="shared" si="14"/>
        <v>88.93750738204524</v>
      </c>
    </row>
    <row r="143" spans="1:8" s="1" customFormat="1" ht="14.25">
      <c r="A143" s="11" t="s">
        <v>153</v>
      </c>
      <c r="B143" s="10" t="s">
        <v>32</v>
      </c>
      <c r="C143" s="10" t="s">
        <v>33</v>
      </c>
      <c r="D143" s="10" t="s">
        <v>114</v>
      </c>
      <c r="E143" s="10" t="s">
        <v>154</v>
      </c>
      <c r="F143" s="36">
        <v>36402.2</v>
      </c>
      <c r="G143" s="53" t="s">
        <v>295</v>
      </c>
      <c r="H143" s="51">
        <f t="shared" si="14"/>
        <v>88.93720709187906</v>
      </c>
    </row>
    <row r="144" spans="1:8" s="1" customFormat="1" ht="28.5">
      <c r="A144" s="11" t="s">
        <v>265</v>
      </c>
      <c r="B144" s="10" t="s">
        <v>32</v>
      </c>
      <c r="C144" s="10" t="s">
        <v>33</v>
      </c>
      <c r="D144" s="10" t="s">
        <v>114</v>
      </c>
      <c r="E144" s="10" t="s">
        <v>58</v>
      </c>
      <c r="F144" s="36">
        <v>3.7</v>
      </c>
      <c r="G144" s="53" t="s">
        <v>296</v>
      </c>
      <c r="H144" s="51">
        <f t="shared" si="14"/>
        <v>91.89189189189189</v>
      </c>
    </row>
    <row r="145" spans="1:8" s="1" customFormat="1" ht="28.5">
      <c r="A145" s="9" t="s">
        <v>187</v>
      </c>
      <c r="B145" s="10" t="s">
        <v>32</v>
      </c>
      <c r="C145" s="10" t="s">
        <v>33</v>
      </c>
      <c r="D145" s="10" t="s">
        <v>114</v>
      </c>
      <c r="E145" s="10" t="s">
        <v>61</v>
      </c>
      <c r="F145" s="36">
        <f>F146</f>
        <v>1478.8</v>
      </c>
      <c r="G145" s="36" t="str">
        <f>G146</f>
        <v>1308,1</v>
      </c>
      <c r="H145" s="51">
        <f t="shared" si="14"/>
        <v>88.45685691100891</v>
      </c>
    </row>
    <row r="146" spans="1:8" s="1" customFormat="1" ht="28.5">
      <c r="A146" s="9" t="s">
        <v>188</v>
      </c>
      <c r="B146" s="10" t="s">
        <v>32</v>
      </c>
      <c r="C146" s="10" t="s">
        <v>33</v>
      </c>
      <c r="D146" s="10" t="s">
        <v>114</v>
      </c>
      <c r="E146" s="10" t="s">
        <v>60</v>
      </c>
      <c r="F146" s="36">
        <f>2018.8-150-390</f>
        <v>1478.8</v>
      </c>
      <c r="G146" s="53" t="s">
        <v>297</v>
      </c>
      <c r="H146" s="51">
        <f t="shared" si="14"/>
        <v>88.45685691100891</v>
      </c>
    </row>
    <row r="147" spans="1:8" s="1" customFormat="1" ht="14.25">
      <c r="A147" s="9" t="s">
        <v>74</v>
      </c>
      <c r="B147" s="10" t="s">
        <v>32</v>
      </c>
      <c r="C147" s="10" t="s">
        <v>33</v>
      </c>
      <c r="D147" s="10" t="s">
        <v>114</v>
      </c>
      <c r="E147" s="10" t="s">
        <v>62</v>
      </c>
      <c r="F147" s="36">
        <f>F148</f>
        <v>537</v>
      </c>
      <c r="G147" s="36" t="str">
        <f>G148</f>
        <v>243,4</v>
      </c>
      <c r="H147" s="51">
        <f t="shared" si="14"/>
        <v>45.32588454376164</v>
      </c>
    </row>
    <row r="148" spans="1:9" s="1" customFormat="1" ht="26.25" customHeight="1">
      <c r="A148" s="9" t="s">
        <v>64</v>
      </c>
      <c r="B148" s="10" t="s">
        <v>32</v>
      </c>
      <c r="C148" s="10" t="s">
        <v>33</v>
      </c>
      <c r="D148" s="10" t="s">
        <v>114</v>
      </c>
      <c r="E148" s="10" t="s">
        <v>63</v>
      </c>
      <c r="F148" s="36">
        <v>537</v>
      </c>
      <c r="G148" s="47" t="s">
        <v>298</v>
      </c>
      <c r="H148" s="51">
        <f t="shared" si="14"/>
        <v>45.32588454376164</v>
      </c>
      <c r="I148" s="3"/>
    </row>
    <row r="149" spans="1:9" s="1" customFormat="1" ht="21" customHeight="1">
      <c r="A149" s="25" t="s">
        <v>5</v>
      </c>
      <c r="B149" s="23" t="s">
        <v>37</v>
      </c>
      <c r="C149" s="23" t="s">
        <v>29</v>
      </c>
      <c r="D149" s="23" t="s">
        <v>115</v>
      </c>
      <c r="E149" s="23" t="s">
        <v>4</v>
      </c>
      <c r="F149" s="37">
        <f>F150+F177+F172</f>
        <v>197502.05</v>
      </c>
      <c r="G149" s="37">
        <f>G150+G177+G172</f>
        <v>128441.44</v>
      </c>
      <c r="H149" s="54">
        <f t="shared" si="14"/>
        <v>65.03296548061147</v>
      </c>
      <c r="I149" s="3"/>
    </row>
    <row r="150" spans="1:9" s="1" customFormat="1" ht="21" customHeight="1">
      <c r="A150" s="7" t="s">
        <v>38</v>
      </c>
      <c r="B150" s="8" t="s">
        <v>37</v>
      </c>
      <c r="C150" s="8" t="s">
        <v>26</v>
      </c>
      <c r="D150" s="8" t="s">
        <v>115</v>
      </c>
      <c r="E150" s="8" t="s">
        <v>4</v>
      </c>
      <c r="F150" s="38">
        <f>F151+F156+F160</f>
        <v>7176.65</v>
      </c>
      <c r="G150" s="38">
        <f>G151+G156+G160</f>
        <v>5684.04</v>
      </c>
      <c r="H150" s="55">
        <f t="shared" si="14"/>
        <v>79.2018560191733</v>
      </c>
      <c r="I150" s="3"/>
    </row>
    <row r="151" spans="1:9" s="1" customFormat="1" ht="47.25" customHeight="1">
      <c r="A151" s="9" t="s">
        <v>94</v>
      </c>
      <c r="B151" s="10" t="s">
        <v>37</v>
      </c>
      <c r="C151" s="10" t="s">
        <v>26</v>
      </c>
      <c r="D151" s="10" t="s">
        <v>136</v>
      </c>
      <c r="E151" s="10" t="s">
        <v>4</v>
      </c>
      <c r="F151" s="36">
        <f aca="true" t="shared" si="15" ref="F151:G154">F152</f>
        <v>2977.1</v>
      </c>
      <c r="G151" s="36" t="str">
        <f t="shared" si="15"/>
        <v>2028,9</v>
      </c>
      <c r="H151" s="51">
        <f t="shared" si="14"/>
        <v>68.1502132948171</v>
      </c>
      <c r="I151" s="3"/>
    </row>
    <row r="152" spans="1:9" s="1" customFormat="1" ht="27.75" customHeight="1">
      <c r="A152" s="9" t="s">
        <v>103</v>
      </c>
      <c r="B152" s="10" t="s">
        <v>37</v>
      </c>
      <c r="C152" s="10" t="s">
        <v>26</v>
      </c>
      <c r="D152" s="10" t="s">
        <v>137</v>
      </c>
      <c r="E152" s="10" t="s">
        <v>4</v>
      </c>
      <c r="F152" s="36">
        <f t="shared" si="15"/>
        <v>2977.1</v>
      </c>
      <c r="G152" s="36" t="str">
        <f t="shared" si="15"/>
        <v>2028,9</v>
      </c>
      <c r="H152" s="51">
        <f t="shared" si="14"/>
        <v>68.1502132948171</v>
      </c>
      <c r="I152" s="3"/>
    </row>
    <row r="153" spans="1:9" s="1" customFormat="1" ht="42.75">
      <c r="A153" s="9" t="s">
        <v>104</v>
      </c>
      <c r="B153" s="10" t="s">
        <v>37</v>
      </c>
      <c r="C153" s="10" t="s">
        <v>26</v>
      </c>
      <c r="D153" s="10" t="s">
        <v>138</v>
      </c>
      <c r="E153" s="10" t="s">
        <v>4</v>
      </c>
      <c r="F153" s="36">
        <f t="shared" si="15"/>
        <v>2977.1</v>
      </c>
      <c r="G153" s="36" t="str">
        <f t="shared" si="15"/>
        <v>2028,9</v>
      </c>
      <c r="H153" s="51">
        <f t="shared" si="14"/>
        <v>68.1502132948171</v>
      </c>
      <c r="I153" s="3"/>
    </row>
    <row r="154" spans="1:9" s="1" customFormat="1" ht="28.5">
      <c r="A154" s="9" t="s">
        <v>187</v>
      </c>
      <c r="B154" s="10" t="s">
        <v>37</v>
      </c>
      <c r="C154" s="10" t="s">
        <v>26</v>
      </c>
      <c r="D154" s="10" t="s">
        <v>138</v>
      </c>
      <c r="E154" s="10" t="s">
        <v>61</v>
      </c>
      <c r="F154" s="36">
        <f t="shared" si="15"/>
        <v>2977.1</v>
      </c>
      <c r="G154" s="36" t="str">
        <f t="shared" si="15"/>
        <v>2028,9</v>
      </c>
      <c r="H154" s="51">
        <f t="shared" si="14"/>
        <v>68.1502132948171</v>
      </c>
      <c r="I154" s="3"/>
    </row>
    <row r="155" spans="1:9" s="1" customFormat="1" ht="29.25" customHeight="1">
      <c r="A155" s="9" t="s">
        <v>188</v>
      </c>
      <c r="B155" s="10" t="s">
        <v>37</v>
      </c>
      <c r="C155" s="10" t="s">
        <v>26</v>
      </c>
      <c r="D155" s="10" t="s">
        <v>138</v>
      </c>
      <c r="E155" s="10" t="s">
        <v>60</v>
      </c>
      <c r="F155" s="36">
        <f>3098.1-91.5-3-250+223.5</f>
        <v>2977.1</v>
      </c>
      <c r="G155" s="53" t="s">
        <v>299</v>
      </c>
      <c r="H155" s="51">
        <f t="shared" si="14"/>
        <v>68.1502132948171</v>
      </c>
      <c r="I155" s="3"/>
    </row>
    <row r="156" spans="1:9" s="1" customFormat="1" ht="46.5" customHeight="1">
      <c r="A156" s="9" t="s">
        <v>92</v>
      </c>
      <c r="B156" s="10" t="s">
        <v>37</v>
      </c>
      <c r="C156" s="10" t="s">
        <v>26</v>
      </c>
      <c r="D156" s="10" t="s">
        <v>121</v>
      </c>
      <c r="E156" s="10" t="s">
        <v>4</v>
      </c>
      <c r="F156" s="36">
        <f aca="true" t="shared" si="16" ref="F156:G158">F157</f>
        <v>480</v>
      </c>
      <c r="G156" s="36" t="str">
        <f t="shared" si="16"/>
        <v>225,6</v>
      </c>
      <c r="H156" s="51">
        <f t="shared" si="14"/>
        <v>47</v>
      </c>
      <c r="I156" s="3"/>
    </row>
    <row r="157" spans="1:9" s="1" customFormat="1" ht="33.75" customHeight="1">
      <c r="A157" s="9" t="s">
        <v>97</v>
      </c>
      <c r="B157" s="10" t="s">
        <v>37</v>
      </c>
      <c r="C157" s="10" t="s">
        <v>26</v>
      </c>
      <c r="D157" s="10" t="s">
        <v>139</v>
      </c>
      <c r="E157" s="10" t="s">
        <v>4</v>
      </c>
      <c r="F157" s="36">
        <f t="shared" si="16"/>
        <v>480</v>
      </c>
      <c r="G157" s="36" t="str">
        <f t="shared" si="16"/>
        <v>225,6</v>
      </c>
      <c r="H157" s="51">
        <f t="shared" si="14"/>
        <v>47</v>
      </c>
      <c r="I157" s="3"/>
    </row>
    <row r="158" spans="1:9" s="1" customFormat="1" ht="28.5">
      <c r="A158" s="9" t="s">
        <v>187</v>
      </c>
      <c r="B158" s="10" t="s">
        <v>37</v>
      </c>
      <c r="C158" s="10" t="s">
        <v>26</v>
      </c>
      <c r="D158" s="10" t="s">
        <v>139</v>
      </c>
      <c r="E158" s="10" t="s">
        <v>61</v>
      </c>
      <c r="F158" s="36">
        <f t="shared" si="16"/>
        <v>480</v>
      </c>
      <c r="G158" s="36" t="str">
        <f t="shared" si="16"/>
        <v>225,6</v>
      </c>
      <c r="H158" s="51">
        <f t="shared" si="14"/>
        <v>47</v>
      </c>
      <c r="I158" s="3"/>
    </row>
    <row r="159" spans="1:8" s="1" customFormat="1" ht="32.25" customHeight="1">
      <c r="A159" s="9" t="s">
        <v>188</v>
      </c>
      <c r="B159" s="10" t="s">
        <v>37</v>
      </c>
      <c r="C159" s="10" t="s">
        <v>26</v>
      </c>
      <c r="D159" s="10" t="s">
        <v>139</v>
      </c>
      <c r="E159" s="10" t="s">
        <v>60</v>
      </c>
      <c r="F159" s="36">
        <v>480</v>
      </c>
      <c r="G159" s="53" t="s">
        <v>300</v>
      </c>
      <c r="H159" s="51">
        <f t="shared" si="14"/>
        <v>47</v>
      </c>
    </row>
    <row r="160" spans="1:9" s="14" customFormat="1" ht="57">
      <c r="A160" s="9" t="s">
        <v>192</v>
      </c>
      <c r="B160" s="10" t="s">
        <v>37</v>
      </c>
      <c r="C160" s="10" t="s">
        <v>26</v>
      </c>
      <c r="D160" s="10" t="s">
        <v>126</v>
      </c>
      <c r="E160" s="10" t="s">
        <v>4</v>
      </c>
      <c r="F160" s="36">
        <f>F161+F164+F168</f>
        <v>3719.55</v>
      </c>
      <c r="G160" s="36">
        <f>G161+G164+G168</f>
        <v>3429.54</v>
      </c>
      <c r="H160" s="51">
        <f t="shared" si="14"/>
        <v>92.20308908335684</v>
      </c>
      <c r="I160" s="15"/>
    </row>
    <row r="161" spans="1:9" s="14" customFormat="1" ht="28.5">
      <c r="A161" s="35" t="s">
        <v>213</v>
      </c>
      <c r="B161" s="10" t="s">
        <v>37</v>
      </c>
      <c r="C161" s="10" t="s">
        <v>26</v>
      </c>
      <c r="D161" s="10" t="s">
        <v>212</v>
      </c>
      <c r="E161" s="10" t="s">
        <v>4</v>
      </c>
      <c r="F161" s="36">
        <f>F162</f>
        <v>100</v>
      </c>
      <c r="G161" s="36" t="str">
        <f>G162</f>
        <v>89,6</v>
      </c>
      <c r="H161" s="51">
        <f t="shared" si="14"/>
        <v>89.6</v>
      </c>
      <c r="I161" s="15"/>
    </row>
    <row r="162" spans="1:9" s="14" customFormat="1" ht="28.5">
      <c r="A162" s="9" t="s">
        <v>187</v>
      </c>
      <c r="B162" s="10" t="s">
        <v>37</v>
      </c>
      <c r="C162" s="10" t="s">
        <v>26</v>
      </c>
      <c r="D162" s="10" t="s">
        <v>212</v>
      </c>
      <c r="E162" s="10" t="s">
        <v>61</v>
      </c>
      <c r="F162" s="36">
        <f>F163</f>
        <v>100</v>
      </c>
      <c r="G162" s="36" t="str">
        <f>G163</f>
        <v>89,6</v>
      </c>
      <c r="H162" s="51">
        <f t="shared" si="14"/>
        <v>89.6</v>
      </c>
      <c r="I162" s="30"/>
    </row>
    <row r="163" spans="1:9" s="1" customFormat="1" ht="28.5">
      <c r="A163" s="9" t="s">
        <v>188</v>
      </c>
      <c r="B163" s="10" t="s">
        <v>37</v>
      </c>
      <c r="C163" s="10" t="s">
        <v>26</v>
      </c>
      <c r="D163" s="10" t="s">
        <v>212</v>
      </c>
      <c r="E163" s="10" t="s">
        <v>60</v>
      </c>
      <c r="F163" s="36">
        <v>100</v>
      </c>
      <c r="G163" s="53" t="s">
        <v>313</v>
      </c>
      <c r="H163" s="51">
        <f t="shared" si="14"/>
        <v>89.6</v>
      </c>
      <c r="I163" s="3"/>
    </row>
    <row r="164" spans="1:9" s="1" customFormat="1" ht="21" customHeight="1">
      <c r="A164" s="9" t="s">
        <v>231</v>
      </c>
      <c r="B164" s="10" t="s">
        <v>37</v>
      </c>
      <c r="C164" s="10" t="s">
        <v>26</v>
      </c>
      <c r="D164" s="10" t="s">
        <v>232</v>
      </c>
      <c r="E164" s="10" t="s">
        <v>4</v>
      </c>
      <c r="F164" s="36">
        <f aca="true" t="shared" si="17" ref="F164:G166">F165</f>
        <v>417</v>
      </c>
      <c r="G164" s="36" t="str">
        <f t="shared" si="17"/>
        <v>137,4</v>
      </c>
      <c r="H164" s="51">
        <f t="shared" si="14"/>
        <v>32.94964028776979</v>
      </c>
      <c r="I164" s="3"/>
    </row>
    <row r="165" spans="1:9" s="1" customFormat="1" ht="18" customHeight="1">
      <c r="A165" s="9" t="s">
        <v>233</v>
      </c>
      <c r="B165" s="10" t="s">
        <v>37</v>
      </c>
      <c r="C165" s="10" t="s">
        <v>26</v>
      </c>
      <c r="D165" s="10" t="s">
        <v>234</v>
      </c>
      <c r="E165" s="10" t="s">
        <v>4</v>
      </c>
      <c r="F165" s="36">
        <f t="shared" si="17"/>
        <v>417</v>
      </c>
      <c r="G165" s="36" t="str">
        <f t="shared" si="17"/>
        <v>137,4</v>
      </c>
      <c r="H165" s="51">
        <f t="shared" si="14"/>
        <v>32.94964028776979</v>
      </c>
      <c r="I165" s="3"/>
    </row>
    <row r="166" spans="1:9" s="1" customFormat="1" ht="21" customHeight="1">
      <c r="A166" s="9" t="s">
        <v>74</v>
      </c>
      <c r="B166" s="10" t="s">
        <v>37</v>
      </c>
      <c r="C166" s="10" t="s">
        <v>26</v>
      </c>
      <c r="D166" s="10" t="s">
        <v>235</v>
      </c>
      <c r="E166" s="10" t="s">
        <v>62</v>
      </c>
      <c r="F166" s="36">
        <f t="shared" si="17"/>
        <v>417</v>
      </c>
      <c r="G166" s="36" t="str">
        <f t="shared" si="17"/>
        <v>137,4</v>
      </c>
      <c r="H166" s="51">
        <f t="shared" si="14"/>
        <v>32.94964028776979</v>
      </c>
      <c r="I166" s="3"/>
    </row>
    <row r="167" spans="1:9" s="1" customFormat="1" ht="57">
      <c r="A167" s="9" t="s">
        <v>236</v>
      </c>
      <c r="B167" s="10" t="s">
        <v>37</v>
      </c>
      <c r="C167" s="10" t="s">
        <v>26</v>
      </c>
      <c r="D167" s="10" t="s">
        <v>235</v>
      </c>
      <c r="E167" s="10" t="s">
        <v>237</v>
      </c>
      <c r="F167" s="36">
        <v>417</v>
      </c>
      <c r="G167" s="53" t="s">
        <v>301</v>
      </c>
      <c r="H167" s="51">
        <f t="shared" si="14"/>
        <v>32.94964028776979</v>
      </c>
      <c r="I167" s="3"/>
    </row>
    <row r="168" spans="1:9" s="1" customFormat="1" ht="28.5">
      <c r="A168" s="9" t="s">
        <v>238</v>
      </c>
      <c r="B168" s="10" t="s">
        <v>37</v>
      </c>
      <c r="C168" s="10" t="s">
        <v>26</v>
      </c>
      <c r="D168" s="10" t="s">
        <v>226</v>
      </c>
      <c r="E168" s="10" t="s">
        <v>4</v>
      </c>
      <c r="F168" s="36">
        <f aca="true" t="shared" si="18" ref="F168:G170">F169</f>
        <v>3202.55</v>
      </c>
      <c r="G168" s="36">
        <f t="shared" si="18"/>
        <v>3202.54</v>
      </c>
      <c r="H168" s="51">
        <f t="shared" si="14"/>
        <v>99.99968774882515</v>
      </c>
      <c r="I168" s="3"/>
    </row>
    <row r="169" spans="1:9" s="1" customFormat="1" ht="14.25">
      <c r="A169" s="9" t="s">
        <v>239</v>
      </c>
      <c r="B169" s="10" t="s">
        <v>37</v>
      </c>
      <c r="C169" s="10" t="s">
        <v>26</v>
      </c>
      <c r="D169" s="10" t="s">
        <v>262</v>
      </c>
      <c r="E169" s="10" t="s">
        <v>4</v>
      </c>
      <c r="F169" s="36">
        <f t="shared" si="18"/>
        <v>3202.55</v>
      </c>
      <c r="G169" s="36">
        <f t="shared" si="18"/>
        <v>3202.54</v>
      </c>
      <c r="H169" s="51">
        <f t="shared" si="14"/>
        <v>99.99968774882515</v>
      </c>
      <c r="I169" s="3"/>
    </row>
    <row r="170" spans="1:9" s="1" customFormat="1" ht="14.25">
      <c r="A170" s="9" t="s">
        <v>74</v>
      </c>
      <c r="B170" s="10" t="s">
        <v>37</v>
      </c>
      <c r="C170" s="10" t="s">
        <v>26</v>
      </c>
      <c r="D170" s="10" t="s">
        <v>262</v>
      </c>
      <c r="E170" s="10" t="s">
        <v>62</v>
      </c>
      <c r="F170" s="36">
        <f t="shared" si="18"/>
        <v>3202.55</v>
      </c>
      <c r="G170" s="36">
        <f t="shared" si="18"/>
        <v>3202.54</v>
      </c>
      <c r="H170" s="51">
        <f t="shared" si="14"/>
        <v>99.99968774882515</v>
      </c>
      <c r="I170" s="3"/>
    </row>
    <row r="171" spans="1:9" s="1" customFormat="1" ht="57">
      <c r="A171" s="9" t="s">
        <v>236</v>
      </c>
      <c r="B171" s="10" t="s">
        <v>37</v>
      </c>
      <c r="C171" s="10" t="s">
        <v>26</v>
      </c>
      <c r="D171" s="10" t="s">
        <v>262</v>
      </c>
      <c r="E171" s="10" t="s">
        <v>237</v>
      </c>
      <c r="F171" s="36">
        <v>3202.55</v>
      </c>
      <c r="G171" s="36">
        <v>3202.54</v>
      </c>
      <c r="H171" s="51">
        <f t="shared" si="14"/>
        <v>99.99968774882515</v>
      </c>
      <c r="I171" s="3"/>
    </row>
    <row r="172" spans="1:9" s="1" customFormat="1" ht="14.25">
      <c r="A172" s="7" t="s">
        <v>243</v>
      </c>
      <c r="B172" s="8" t="s">
        <v>37</v>
      </c>
      <c r="C172" s="8" t="s">
        <v>30</v>
      </c>
      <c r="D172" s="8" t="s">
        <v>115</v>
      </c>
      <c r="E172" s="8" t="s">
        <v>4</v>
      </c>
      <c r="F172" s="38">
        <f aca="true" t="shared" si="19" ref="F172:G175">F173</f>
        <v>800</v>
      </c>
      <c r="G172" s="38" t="str">
        <f t="shared" si="19"/>
        <v>397,5</v>
      </c>
      <c r="H172" s="55">
        <f t="shared" si="14"/>
        <v>49.6875</v>
      </c>
      <c r="I172" s="3"/>
    </row>
    <row r="173" spans="1:9" s="1" customFormat="1" ht="42.75">
      <c r="A173" s="9" t="s">
        <v>92</v>
      </c>
      <c r="B173" s="10" t="s">
        <v>37</v>
      </c>
      <c r="C173" s="10" t="s">
        <v>30</v>
      </c>
      <c r="D173" s="10" t="s">
        <v>121</v>
      </c>
      <c r="E173" s="10" t="s">
        <v>4</v>
      </c>
      <c r="F173" s="36">
        <f t="shared" si="19"/>
        <v>800</v>
      </c>
      <c r="G173" s="36" t="str">
        <f t="shared" si="19"/>
        <v>397,5</v>
      </c>
      <c r="H173" s="51">
        <f t="shared" si="14"/>
        <v>49.6875</v>
      </c>
      <c r="I173" s="3"/>
    </row>
    <row r="174" spans="1:9" s="1" customFormat="1" ht="28.5">
      <c r="A174" s="9" t="s">
        <v>97</v>
      </c>
      <c r="B174" s="10" t="s">
        <v>37</v>
      </c>
      <c r="C174" s="10" t="s">
        <v>30</v>
      </c>
      <c r="D174" s="10" t="s">
        <v>139</v>
      </c>
      <c r="E174" s="10" t="s">
        <v>4</v>
      </c>
      <c r="F174" s="36">
        <f t="shared" si="19"/>
        <v>800</v>
      </c>
      <c r="G174" s="36" t="str">
        <f t="shared" si="19"/>
        <v>397,5</v>
      </c>
      <c r="H174" s="51">
        <f t="shared" si="14"/>
        <v>49.6875</v>
      </c>
      <c r="I174" s="3"/>
    </row>
    <row r="175" spans="1:9" s="1" customFormat="1" ht="14.25">
      <c r="A175" s="9" t="s">
        <v>74</v>
      </c>
      <c r="B175" s="10" t="s">
        <v>37</v>
      </c>
      <c r="C175" s="10" t="s">
        <v>30</v>
      </c>
      <c r="D175" s="10" t="s">
        <v>139</v>
      </c>
      <c r="E175" s="10" t="s">
        <v>62</v>
      </c>
      <c r="F175" s="36">
        <f t="shared" si="19"/>
        <v>800</v>
      </c>
      <c r="G175" s="36" t="str">
        <f t="shared" si="19"/>
        <v>397,5</v>
      </c>
      <c r="H175" s="51">
        <f t="shared" si="14"/>
        <v>49.6875</v>
      </c>
      <c r="I175" s="3"/>
    </row>
    <row r="176" spans="1:9" s="1" customFormat="1" ht="57">
      <c r="A176" s="9" t="s">
        <v>236</v>
      </c>
      <c r="B176" s="10" t="s">
        <v>37</v>
      </c>
      <c r="C176" s="10" t="s">
        <v>30</v>
      </c>
      <c r="D176" s="10" t="s">
        <v>139</v>
      </c>
      <c r="E176" s="10" t="s">
        <v>237</v>
      </c>
      <c r="F176" s="45">
        <f>100+500+200</f>
        <v>800</v>
      </c>
      <c r="G176" s="53" t="s">
        <v>302</v>
      </c>
      <c r="H176" s="51">
        <f t="shared" si="14"/>
        <v>49.6875</v>
      </c>
      <c r="I176" s="3"/>
    </row>
    <row r="177" spans="1:9" s="1" customFormat="1" ht="14.25">
      <c r="A177" s="7" t="s">
        <v>39</v>
      </c>
      <c r="B177" s="8" t="s">
        <v>37</v>
      </c>
      <c r="C177" s="8" t="s">
        <v>31</v>
      </c>
      <c r="D177" s="8" t="s">
        <v>115</v>
      </c>
      <c r="E177" s="8" t="s">
        <v>4</v>
      </c>
      <c r="F177" s="38">
        <f>F178+F211</f>
        <v>189525.4</v>
      </c>
      <c r="G177" s="38">
        <f>G178+G211</f>
        <v>122359.90000000001</v>
      </c>
      <c r="H177" s="55">
        <f t="shared" si="14"/>
        <v>64.5612144862905</v>
      </c>
      <c r="I177" s="3"/>
    </row>
    <row r="178" spans="1:9" s="1" customFormat="1" ht="57">
      <c r="A178" s="9" t="s">
        <v>192</v>
      </c>
      <c r="B178" s="10" t="s">
        <v>37</v>
      </c>
      <c r="C178" s="10" t="s">
        <v>31</v>
      </c>
      <c r="D178" s="10" t="s">
        <v>126</v>
      </c>
      <c r="E178" s="10" t="s">
        <v>4</v>
      </c>
      <c r="F178" s="36">
        <f>F183+F204+F179</f>
        <v>24630.72</v>
      </c>
      <c r="G178" s="36">
        <f>G183+G204+G179</f>
        <v>18219.52</v>
      </c>
      <c r="H178" s="51">
        <f t="shared" si="14"/>
        <v>73.97071624378012</v>
      </c>
      <c r="I178" s="3"/>
    </row>
    <row r="179" spans="1:9" s="1" customFormat="1" ht="14.25">
      <c r="A179" s="9" t="s">
        <v>206</v>
      </c>
      <c r="B179" s="10" t="s">
        <v>37</v>
      </c>
      <c r="C179" s="10" t="s">
        <v>31</v>
      </c>
      <c r="D179" s="10" t="s">
        <v>207</v>
      </c>
      <c r="E179" s="10" t="s">
        <v>4</v>
      </c>
      <c r="F179" s="36">
        <f aca="true" t="shared" si="20" ref="F179:G181">F180</f>
        <v>2214</v>
      </c>
      <c r="G179" s="36" t="str">
        <f t="shared" si="20"/>
        <v>2213,6</v>
      </c>
      <c r="H179" s="51">
        <f t="shared" si="14"/>
        <v>99.98193315266487</v>
      </c>
      <c r="I179" s="3"/>
    </row>
    <row r="180" spans="1:9" s="1" customFormat="1" ht="14.25">
      <c r="A180" s="9" t="s">
        <v>208</v>
      </c>
      <c r="B180" s="10" t="s">
        <v>37</v>
      </c>
      <c r="C180" s="10" t="s">
        <v>31</v>
      </c>
      <c r="D180" s="10" t="s">
        <v>209</v>
      </c>
      <c r="E180" s="10" t="s">
        <v>4</v>
      </c>
      <c r="F180" s="36">
        <f t="shared" si="20"/>
        <v>2214</v>
      </c>
      <c r="G180" s="36" t="str">
        <f t="shared" si="20"/>
        <v>2213,6</v>
      </c>
      <c r="H180" s="51">
        <f t="shared" si="14"/>
        <v>99.98193315266487</v>
      </c>
      <c r="I180" s="3"/>
    </row>
    <row r="181" spans="1:9" s="1" customFormat="1" ht="28.5">
      <c r="A181" s="9" t="s">
        <v>187</v>
      </c>
      <c r="B181" s="10" t="s">
        <v>37</v>
      </c>
      <c r="C181" s="10" t="s">
        <v>31</v>
      </c>
      <c r="D181" s="10" t="s">
        <v>209</v>
      </c>
      <c r="E181" s="10" t="s">
        <v>61</v>
      </c>
      <c r="F181" s="36">
        <f t="shared" si="20"/>
        <v>2214</v>
      </c>
      <c r="G181" s="36" t="str">
        <f t="shared" si="20"/>
        <v>2213,6</v>
      </c>
      <c r="H181" s="51">
        <f t="shared" si="14"/>
        <v>99.98193315266487</v>
      </c>
      <c r="I181" s="3"/>
    </row>
    <row r="182" spans="1:9" s="1" customFormat="1" ht="28.5">
      <c r="A182" s="9" t="s">
        <v>188</v>
      </c>
      <c r="B182" s="10" t="s">
        <v>37</v>
      </c>
      <c r="C182" s="10" t="s">
        <v>31</v>
      </c>
      <c r="D182" s="10" t="s">
        <v>209</v>
      </c>
      <c r="E182" s="10" t="s">
        <v>60</v>
      </c>
      <c r="F182" s="36">
        <v>2214</v>
      </c>
      <c r="G182" s="53" t="s">
        <v>303</v>
      </c>
      <c r="H182" s="51">
        <f t="shared" si="14"/>
        <v>99.98193315266487</v>
      </c>
      <c r="I182" s="3"/>
    </row>
    <row r="183" spans="1:9" s="1" customFormat="1" ht="28.5">
      <c r="A183" s="9" t="s">
        <v>193</v>
      </c>
      <c r="B183" s="10" t="s">
        <v>37</v>
      </c>
      <c r="C183" s="10" t="s">
        <v>31</v>
      </c>
      <c r="D183" s="10" t="s">
        <v>194</v>
      </c>
      <c r="E183" s="10" t="s">
        <v>4</v>
      </c>
      <c r="F183" s="36">
        <f>F184+F187+F190+F195+F198</f>
        <v>21261.5</v>
      </c>
      <c r="G183" s="36">
        <f>G184+G187+G190+G195+G198</f>
        <v>14850.7</v>
      </c>
      <c r="H183" s="51">
        <f t="shared" si="14"/>
        <v>69.8478470474802</v>
      </c>
      <c r="I183" s="3"/>
    </row>
    <row r="184" spans="1:9" s="1" customFormat="1" ht="14.25">
      <c r="A184" s="9" t="s">
        <v>105</v>
      </c>
      <c r="B184" s="10" t="s">
        <v>37</v>
      </c>
      <c r="C184" s="10" t="s">
        <v>31</v>
      </c>
      <c r="D184" s="10" t="s">
        <v>195</v>
      </c>
      <c r="E184" s="10" t="s">
        <v>4</v>
      </c>
      <c r="F184" s="36">
        <f>F185</f>
        <v>5937.5</v>
      </c>
      <c r="G184" s="36" t="str">
        <f>G185</f>
        <v>4440,6</v>
      </c>
      <c r="H184" s="51">
        <f t="shared" si="14"/>
        <v>74.78905263157895</v>
      </c>
      <c r="I184" s="3"/>
    </row>
    <row r="185" spans="1:9" s="1" customFormat="1" ht="28.5">
      <c r="A185" s="9" t="s">
        <v>187</v>
      </c>
      <c r="B185" s="10" t="s">
        <v>37</v>
      </c>
      <c r="C185" s="10" t="s">
        <v>31</v>
      </c>
      <c r="D185" s="10" t="s">
        <v>195</v>
      </c>
      <c r="E185" s="10" t="s">
        <v>61</v>
      </c>
      <c r="F185" s="36">
        <f>F186</f>
        <v>5937.5</v>
      </c>
      <c r="G185" s="36" t="str">
        <f>G186</f>
        <v>4440,6</v>
      </c>
      <c r="H185" s="51">
        <f t="shared" si="14"/>
        <v>74.78905263157895</v>
      </c>
      <c r="I185" s="3"/>
    </row>
    <row r="186" spans="1:9" s="1" customFormat="1" ht="28.5">
      <c r="A186" s="9" t="s">
        <v>188</v>
      </c>
      <c r="B186" s="10" t="s">
        <v>37</v>
      </c>
      <c r="C186" s="10" t="s">
        <v>31</v>
      </c>
      <c r="D186" s="10" t="s">
        <v>195</v>
      </c>
      <c r="E186" s="10" t="s">
        <v>60</v>
      </c>
      <c r="F186" s="36">
        <f>5100+837.5</f>
        <v>5937.5</v>
      </c>
      <c r="G186" s="53" t="s">
        <v>304</v>
      </c>
      <c r="H186" s="51">
        <f t="shared" si="14"/>
        <v>74.78905263157895</v>
      </c>
      <c r="I186" s="3"/>
    </row>
    <row r="187" spans="1:9" s="1" customFormat="1" ht="14.25">
      <c r="A187" s="9" t="s">
        <v>40</v>
      </c>
      <c r="B187" s="10" t="s">
        <v>37</v>
      </c>
      <c r="C187" s="10" t="s">
        <v>31</v>
      </c>
      <c r="D187" s="10" t="s">
        <v>196</v>
      </c>
      <c r="E187" s="10" t="s">
        <v>4</v>
      </c>
      <c r="F187" s="36">
        <f>F188</f>
        <v>2110.9</v>
      </c>
      <c r="G187" s="36" t="str">
        <f>G188</f>
        <v>1974,5</v>
      </c>
      <c r="H187" s="51">
        <f t="shared" si="14"/>
        <v>93.5383011985409</v>
      </c>
      <c r="I187" s="3"/>
    </row>
    <row r="188" spans="1:8" s="1" customFormat="1" ht="35.25" customHeight="1">
      <c r="A188" s="9" t="s">
        <v>187</v>
      </c>
      <c r="B188" s="10" t="s">
        <v>37</v>
      </c>
      <c r="C188" s="10" t="s">
        <v>31</v>
      </c>
      <c r="D188" s="10" t="s">
        <v>196</v>
      </c>
      <c r="E188" s="10" t="s">
        <v>61</v>
      </c>
      <c r="F188" s="36">
        <f>F189</f>
        <v>2110.9</v>
      </c>
      <c r="G188" s="36" t="str">
        <f>G189</f>
        <v>1974,5</v>
      </c>
      <c r="H188" s="51">
        <f t="shared" si="14"/>
        <v>93.5383011985409</v>
      </c>
    </row>
    <row r="189" spans="1:8" s="1" customFormat="1" ht="30.75" customHeight="1">
      <c r="A189" s="9" t="s">
        <v>188</v>
      </c>
      <c r="B189" s="10" t="s">
        <v>37</v>
      </c>
      <c r="C189" s="10" t="s">
        <v>31</v>
      </c>
      <c r="D189" s="10" t="s">
        <v>196</v>
      </c>
      <c r="E189" s="10" t="s">
        <v>60</v>
      </c>
      <c r="F189" s="36">
        <v>2110.9</v>
      </c>
      <c r="G189" s="53" t="s">
        <v>305</v>
      </c>
      <c r="H189" s="51">
        <f t="shared" si="14"/>
        <v>93.5383011985409</v>
      </c>
    </row>
    <row r="190" spans="1:8" s="1" customFormat="1" ht="24" customHeight="1">
      <c r="A190" s="9" t="s">
        <v>89</v>
      </c>
      <c r="B190" s="10" t="s">
        <v>37</v>
      </c>
      <c r="C190" s="10" t="s">
        <v>31</v>
      </c>
      <c r="D190" s="10" t="s">
        <v>197</v>
      </c>
      <c r="E190" s="10" t="s">
        <v>4</v>
      </c>
      <c r="F190" s="36">
        <f>F191+F193</f>
        <v>9738</v>
      </c>
      <c r="G190" s="36">
        <f>G191+G193</f>
        <v>6482.9</v>
      </c>
      <c r="H190" s="51">
        <f t="shared" si="14"/>
        <v>66.57321831998357</v>
      </c>
    </row>
    <row r="191" spans="1:9" s="1" customFormat="1" ht="28.5">
      <c r="A191" s="9" t="s">
        <v>187</v>
      </c>
      <c r="B191" s="10" t="s">
        <v>37</v>
      </c>
      <c r="C191" s="10" t="s">
        <v>31</v>
      </c>
      <c r="D191" s="10" t="s">
        <v>197</v>
      </c>
      <c r="E191" s="10" t="s">
        <v>61</v>
      </c>
      <c r="F191" s="36">
        <f>F192</f>
        <v>9708</v>
      </c>
      <c r="G191" s="36" t="str">
        <f>G192</f>
        <v>6452,9</v>
      </c>
      <c r="H191" s="51">
        <f t="shared" si="14"/>
        <v>66.46992171405026</v>
      </c>
      <c r="I191" s="6"/>
    </row>
    <row r="192" spans="1:8" s="1" customFormat="1" ht="28.5">
      <c r="A192" s="9" t="s">
        <v>188</v>
      </c>
      <c r="B192" s="10" t="s">
        <v>37</v>
      </c>
      <c r="C192" s="10" t="s">
        <v>31</v>
      </c>
      <c r="D192" s="10" t="s">
        <v>197</v>
      </c>
      <c r="E192" s="10" t="s">
        <v>60</v>
      </c>
      <c r="F192" s="45">
        <v>9708</v>
      </c>
      <c r="G192" s="53" t="s">
        <v>306</v>
      </c>
      <c r="H192" s="51">
        <f t="shared" si="14"/>
        <v>66.46992171405026</v>
      </c>
    </row>
    <row r="193" spans="1:8" s="1" customFormat="1" ht="14.25">
      <c r="A193" s="9" t="s">
        <v>74</v>
      </c>
      <c r="B193" s="10" t="s">
        <v>37</v>
      </c>
      <c r="C193" s="10" t="s">
        <v>31</v>
      </c>
      <c r="D193" s="10" t="s">
        <v>197</v>
      </c>
      <c r="E193" s="10" t="s">
        <v>62</v>
      </c>
      <c r="F193" s="36">
        <f>F194</f>
        <v>30</v>
      </c>
      <c r="G193" s="36">
        <f>G194</f>
        <v>30</v>
      </c>
      <c r="H193" s="51">
        <f t="shared" si="14"/>
        <v>100</v>
      </c>
    </row>
    <row r="194" spans="1:8" s="1" customFormat="1" ht="14.25">
      <c r="A194" s="9" t="s">
        <v>64</v>
      </c>
      <c r="B194" s="10" t="s">
        <v>37</v>
      </c>
      <c r="C194" s="10" t="s">
        <v>31</v>
      </c>
      <c r="D194" s="10" t="s">
        <v>197</v>
      </c>
      <c r="E194" s="10" t="s">
        <v>63</v>
      </c>
      <c r="F194" s="36">
        <v>30</v>
      </c>
      <c r="G194" s="36">
        <v>30</v>
      </c>
      <c r="H194" s="51">
        <f t="shared" si="14"/>
        <v>100</v>
      </c>
    </row>
    <row r="195" spans="1:8" s="1" customFormat="1" ht="14.25">
      <c r="A195" s="9" t="s">
        <v>96</v>
      </c>
      <c r="B195" s="10" t="s">
        <v>37</v>
      </c>
      <c r="C195" s="10" t="s">
        <v>31</v>
      </c>
      <c r="D195" s="10" t="s">
        <v>198</v>
      </c>
      <c r="E195" s="10" t="s">
        <v>4</v>
      </c>
      <c r="F195" s="36">
        <f>F196</f>
        <v>1160</v>
      </c>
      <c r="G195" s="36" t="str">
        <f>G196</f>
        <v>903,1</v>
      </c>
      <c r="H195" s="51">
        <f t="shared" si="14"/>
        <v>77.85344827586206</v>
      </c>
    </row>
    <row r="196" spans="1:8" s="1" customFormat="1" ht="28.5">
      <c r="A196" s="9" t="s">
        <v>187</v>
      </c>
      <c r="B196" s="10" t="s">
        <v>37</v>
      </c>
      <c r="C196" s="10" t="s">
        <v>31</v>
      </c>
      <c r="D196" s="10" t="s">
        <v>198</v>
      </c>
      <c r="E196" s="10" t="s">
        <v>61</v>
      </c>
      <c r="F196" s="36">
        <f>F197</f>
        <v>1160</v>
      </c>
      <c r="G196" s="36" t="str">
        <f>G197</f>
        <v>903,1</v>
      </c>
      <c r="H196" s="51">
        <f t="shared" si="14"/>
        <v>77.85344827586206</v>
      </c>
    </row>
    <row r="197" spans="1:8" s="1" customFormat="1" ht="28.5">
      <c r="A197" s="9" t="s">
        <v>188</v>
      </c>
      <c r="B197" s="10" t="s">
        <v>37</v>
      </c>
      <c r="C197" s="10" t="s">
        <v>31</v>
      </c>
      <c r="D197" s="10" t="s">
        <v>198</v>
      </c>
      <c r="E197" s="10" t="s">
        <v>60</v>
      </c>
      <c r="F197" s="45">
        <v>1160</v>
      </c>
      <c r="G197" s="53" t="s">
        <v>307</v>
      </c>
      <c r="H197" s="51">
        <f t="shared" si="14"/>
        <v>77.85344827586206</v>
      </c>
    </row>
    <row r="198" spans="1:8" s="1" customFormat="1" ht="28.5">
      <c r="A198" s="9" t="s">
        <v>162</v>
      </c>
      <c r="B198" s="10" t="s">
        <v>37</v>
      </c>
      <c r="C198" s="10" t="s">
        <v>31</v>
      </c>
      <c r="D198" s="10" t="s">
        <v>199</v>
      </c>
      <c r="E198" s="10" t="s">
        <v>4</v>
      </c>
      <c r="F198" s="36">
        <f>F199+F201</f>
        <v>2315.1</v>
      </c>
      <c r="G198" s="36">
        <f>G199+G201</f>
        <v>1049.6</v>
      </c>
      <c r="H198" s="51">
        <f aca="true" t="shared" si="21" ref="H198:H258">G198/F198*100</f>
        <v>45.337134465033905</v>
      </c>
    </row>
    <row r="199" spans="1:8" s="1" customFormat="1" ht="28.5">
      <c r="A199" s="9" t="s">
        <v>187</v>
      </c>
      <c r="B199" s="10" t="s">
        <v>37</v>
      </c>
      <c r="C199" s="10" t="s">
        <v>31</v>
      </c>
      <c r="D199" s="10" t="s">
        <v>199</v>
      </c>
      <c r="E199" s="10" t="s">
        <v>61</v>
      </c>
      <c r="F199" s="36">
        <f>F200</f>
        <v>2287.7</v>
      </c>
      <c r="G199" s="36" t="str">
        <f>G200</f>
        <v>1022,3</v>
      </c>
      <c r="H199" s="51">
        <f t="shared" si="21"/>
        <v>44.686803339598725</v>
      </c>
    </row>
    <row r="200" spans="1:8" s="1" customFormat="1" ht="28.5">
      <c r="A200" s="9" t="s">
        <v>188</v>
      </c>
      <c r="B200" s="10" t="s">
        <v>37</v>
      </c>
      <c r="C200" s="10" t="s">
        <v>31</v>
      </c>
      <c r="D200" s="10" t="s">
        <v>199</v>
      </c>
      <c r="E200" s="10" t="s">
        <v>60</v>
      </c>
      <c r="F200" s="36">
        <f>3200-900-12.3</f>
        <v>2287.7</v>
      </c>
      <c r="G200" s="53" t="s">
        <v>308</v>
      </c>
      <c r="H200" s="51">
        <f t="shared" si="21"/>
        <v>44.686803339598725</v>
      </c>
    </row>
    <row r="201" spans="1:8" s="1" customFormat="1" ht="14.25">
      <c r="A201" s="9" t="s">
        <v>74</v>
      </c>
      <c r="B201" s="10" t="s">
        <v>37</v>
      </c>
      <c r="C201" s="10" t="s">
        <v>31</v>
      </c>
      <c r="D201" s="10" t="s">
        <v>199</v>
      </c>
      <c r="E201" s="10" t="s">
        <v>62</v>
      </c>
      <c r="F201" s="36">
        <f>F203+F202</f>
        <v>27.4</v>
      </c>
      <c r="G201" s="36">
        <f>G203+G202</f>
        <v>27.3</v>
      </c>
      <c r="H201" s="51">
        <f t="shared" si="21"/>
        <v>99.63503649635037</v>
      </c>
    </row>
    <row r="202" spans="1:8" s="1" customFormat="1" ht="14.25">
      <c r="A202" s="9" t="s">
        <v>244</v>
      </c>
      <c r="B202" s="10" t="s">
        <v>37</v>
      </c>
      <c r="C202" s="10" t="s">
        <v>31</v>
      </c>
      <c r="D202" s="10" t="s">
        <v>199</v>
      </c>
      <c r="E202" s="10" t="s">
        <v>242</v>
      </c>
      <c r="F202" s="36">
        <v>12.3</v>
      </c>
      <c r="G202" s="53" t="s">
        <v>309</v>
      </c>
      <c r="H202" s="51">
        <f t="shared" si="21"/>
        <v>100</v>
      </c>
    </row>
    <row r="203" spans="1:8" s="1" customFormat="1" ht="14.25">
      <c r="A203" s="9" t="s">
        <v>64</v>
      </c>
      <c r="B203" s="10" t="s">
        <v>37</v>
      </c>
      <c r="C203" s="10" t="s">
        <v>31</v>
      </c>
      <c r="D203" s="10" t="s">
        <v>199</v>
      </c>
      <c r="E203" s="10" t="s">
        <v>63</v>
      </c>
      <c r="F203" s="36">
        <v>15.1</v>
      </c>
      <c r="G203" s="53" t="s">
        <v>310</v>
      </c>
      <c r="H203" s="51">
        <f t="shared" si="21"/>
        <v>99.33774834437087</v>
      </c>
    </row>
    <row r="204" spans="1:8" s="1" customFormat="1" ht="21" customHeight="1">
      <c r="A204" s="9" t="s">
        <v>200</v>
      </c>
      <c r="B204" s="10" t="s">
        <v>37</v>
      </c>
      <c r="C204" s="10" t="s">
        <v>31</v>
      </c>
      <c r="D204" s="10" t="s">
        <v>221</v>
      </c>
      <c r="E204" s="10" t="s">
        <v>4</v>
      </c>
      <c r="F204" s="36">
        <f>F208+F205</f>
        <v>1155.22</v>
      </c>
      <c r="G204" s="36">
        <f>G208+G205</f>
        <v>1155.22</v>
      </c>
      <c r="H204" s="51">
        <f t="shared" si="21"/>
        <v>100</v>
      </c>
    </row>
    <row r="205" spans="1:8" s="1" customFormat="1" ht="62.25" customHeight="1">
      <c r="A205" s="9" t="s">
        <v>189</v>
      </c>
      <c r="B205" s="10" t="s">
        <v>37</v>
      </c>
      <c r="C205" s="10" t="s">
        <v>31</v>
      </c>
      <c r="D205" s="10" t="s">
        <v>266</v>
      </c>
      <c r="E205" s="10" t="s">
        <v>4</v>
      </c>
      <c r="F205" s="36">
        <f>F206</f>
        <v>166.42</v>
      </c>
      <c r="G205" s="36">
        <f>G206</f>
        <v>166.42</v>
      </c>
      <c r="H205" s="51">
        <f t="shared" si="21"/>
        <v>100</v>
      </c>
    </row>
    <row r="206" spans="1:8" s="1" customFormat="1" ht="32.25" customHeight="1">
      <c r="A206" s="9" t="s">
        <v>187</v>
      </c>
      <c r="B206" s="10" t="s">
        <v>37</v>
      </c>
      <c r="C206" s="10" t="s">
        <v>31</v>
      </c>
      <c r="D206" s="10" t="s">
        <v>266</v>
      </c>
      <c r="E206" s="10" t="s">
        <v>61</v>
      </c>
      <c r="F206" s="36">
        <f>F207</f>
        <v>166.42</v>
      </c>
      <c r="G206" s="36">
        <f>G207</f>
        <v>166.42</v>
      </c>
      <c r="H206" s="51">
        <f t="shared" si="21"/>
        <v>100</v>
      </c>
    </row>
    <row r="207" spans="1:8" s="1" customFormat="1" ht="31.5" customHeight="1">
      <c r="A207" s="9" t="s">
        <v>188</v>
      </c>
      <c r="B207" s="10" t="s">
        <v>37</v>
      </c>
      <c r="C207" s="10" t="s">
        <v>31</v>
      </c>
      <c r="D207" s="10" t="s">
        <v>266</v>
      </c>
      <c r="E207" s="10" t="s">
        <v>60</v>
      </c>
      <c r="F207" s="36">
        <v>166.42</v>
      </c>
      <c r="G207" s="36">
        <v>166.42</v>
      </c>
      <c r="H207" s="51">
        <f t="shared" si="21"/>
        <v>100</v>
      </c>
    </row>
    <row r="208" spans="1:8" s="1" customFormat="1" ht="57.75" customHeight="1">
      <c r="A208" s="9" t="s">
        <v>189</v>
      </c>
      <c r="B208" s="10" t="s">
        <v>37</v>
      </c>
      <c r="C208" s="10" t="s">
        <v>31</v>
      </c>
      <c r="D208" s="44" t="s">
        <v>258</v>
      </c>
      <c r="E208" s="10" t="s">
        <v>4</v>
      </c>
      <c r="F208" s="36">
        <f>F209</f>
        <v>988.8</v>
      </c>
      <c r="G208" s="36">
        <f>G209</f>
        <v>988.8</v>
      </c>
      <c r="H208" s="51">
        <f t="shared" si="21"/>
        <v>100</v>
      </c>
    </row>
    <row r="209" spans="1:8" s="1" customFormat="1" ht="28.5" customHeight="1">
      <c r="A209" s="9" t="s">
        <v>187</v>
      </c>
      <c r="B209" s="10" t="s">
        <v>37</v>
      </c>
      <c r="C209" s="10" t="s">
        <v>31</v>
      </c>
      <c r="D209" s="44" t="s">
        <v>258</v>
      </c>
      <c r="E209" s="10" t="s">
        <v>61</v>
      </c>
      <c r="F209" s="36">
        <f>F210</f>
        <v>988.8</v>
      </c>
      <c r="G209" s="36">
        <f>G210</f>
        <v>988.8</v>
      </c>
      <c r="H209" s="51">
        <f t="shared" si="21"/>
        <v>100</v>
      </c>
    </row>
    <row r="210" spans="1:8" s="1" customFormat="1" ht="33.75" customHeight="1">
      <c r="A210" s="9" t="s">
        <v>188</v>
      </c>
      <c r="B210" s="10" t="s">
        <v>37</v>
      </c>
      <c r="C210" s="10" t="s">
        <v>31</v>
      </c>
      <c r="D210" s="44" t="s">
        <v>258</v>
      </c>
      <c r="E210" s="10" t="s">
        <v>60</v>
      </c>
      <c r="F210" s="45">
        <v>988.8</v>
      </c>
      <c r="G210" s="45">
        <v>988.8</v>
      </c>
      <c r="H210" s="51">
        <f t="shared" si="21"/>
        <v>100</v>
      </c>
    </row>
    <row r="211" spans="1:8" s="1" customFormat="1" ht="33.75" customHeight="1">
      <c r="A211" s="9" t="s">
        <v>238</v>
      </c>
      <c r="B211" s="10" t="s">
        <v>37</v>
      </c>
      <c r="C211" s="10" t="s">
        <v>31</v>
      </c>
      <c r="D211" s="10" t="s">
        <v>226</v>
      </c>
      <c r="E211" s="10" t="s">
        <v>4</v>
      </c>
      <c r="F211" s="36">
        <f>F218+F215+F212</f>
        <v>164894.68</v>
      </c>
      <c r="G211" s="36">
        <f>G218+G215+G212</f>
        <v>104140.38</v>
      </c>
      <c r="H211" s="51">
        <f t="shared" si="21"/>
        <v>63.155694289227526</v>
      </c>
    </row>
    <row r="212" spans="1:8" s="1" customFormat="1" ht="61.5" customHeight="1">
      <c r="A212" s="9" t="s">
        <v>267</v>
      </c>
      <c r="B212" s="10" t="s">
        <v>37</v>
      </c>
      <c r="C212" s="10" t="s">
        <v>31</v>
      </c>
      <c r="D212" s="10" t="s">
        <v>268</v>
      </c>
      <c r="E212" s="10" t="s">
        <v>4</v>
      </c>
      <c r="F212" s="36">
        <f>F213</f>
        <v>60000</v>
      </c>
      <c r="G212" s="36">
        <f>G213</f>
        <v>0</v>
      </c>
      <c r="H212" s="51">
        <f t="shared" si="21"/>
        <v>0</v>
      </c>
    </row>
    <row r="213" spans="1:8" s="1" customFormat="1" ht="33.75" customHeight="1">
      <c r="A213" s="9" t="s">
        <v>187</v>
      </c>
      <c r="B213" s="10" t="s">
        <v>37</v>
      </c>
      <c r="C213" s="10" t="s">
        <v>31</v>
      </c>
      <c r="D213" s="10" t="s">
        <v>268</v>
      </c>
      <c r="E213" s="10" t="s">
        <v>61</v>
      </c>
      <c r="F213" s="36">
        <f>F214</f>
        <v>60000</v>
      </c>
      <c r="G213" s="36">
        <f>G214</f>
        <v>0</v>
      </c>
      <c r="H213" s="51">
        <f t="shared" si="21"/>
        <v>0</v>
      </c>
    </row>
    <row r="214" spans="1:8" s="1" customFormat="1" ht="33.75" customHeight="1">
      <c r="A214" s="9" t="s">
        <v>188</v>
      </c>
      <c r="B214" s="10" t="s">
        <v>37</v>
      </c>
      <c r="C214" s="10" t="s">
        <v>31</v>
      </c>
      <c r="D214" s="10" t="s">
        <v>268</v>
      </c>
      <c r="E214" s="10" t="s">
        <v>60</v>
      </c>
      <c r="F214" s="36">
        <v>60000</v>
      </c>
      <c r="G214" s="53"/>
      <c r="H214" s="51">
        <f t="shared" si="21"/>
        <v>0</v>
      </c>
    </row>
    <row r="215" spans="1:8" s="1" customFormat="1" ht="42" customHeight="1">
      <c r="A215" s="9" t="s">
        <v>269</v>
      </c>
      <c r="B215" s="10" t="s">
        <v>37</v>
      </c>
      <c r="C215" s="10" t="s">
        <v>31</v>
      </c>
      <c r="D215" s="10" t="s">
        <v>312</v>
      </c>
      <c r="E215" s="10" t="s">
        <v>4</v>
      </c>
      <c r="F215" s="36">
        <f>F216</f>
        <v>94773.4</v>
      </c>
      <c r="G215" s="36" t="str">
        <f>G216</f>
        <v>94019,1</v>
      </c>
      <c r="H215" s="51">
        <f t="shared" si="21"/>
        <v>99.20410157280419</v>
      </c>
    </row>
    <row r="216" spans="1:8" s="1" customFormat="1" ht="33.75" customHeight="1">
      <c r="A216" s="9" t="s">
        <v>187</v>
      </c>
      <c r="B216" s="10" t="s">
        <v>37</v>
      </c>
      <c r="C216" s="10" t="s">
        <v>31</v>
      </c>
      <c r="D216" s="10" t="s">
        <v>312</v>
      </c>
      <c r="E216" s="10" t="s">
        <v>61</v>
      </c>
      <c r="F216" s="36">
        <f>F217</f>
        <v>94773.4</v>
      </c>
      <c r="G216" s="36" t="str">
        <f>G217</f>
        <v>94019,1</v>
      </c>
      <c r="H216" s="51">
        <f t="shared" si="21"/>
        <v>99.20410157280419</v>
      </c>
    </row>
    <row r="217" spans="1:8" s="1" customFormat="1" ht="33.75" customHeight="1">
      <c r="A217" s="9" t="s">
        <v>188</v>
      </c>
      <c r="B217" s="10" t="s">
        <v>37</v>
      </c>
      <c r="C217" s="10" t="s">
        <v>31</v>
      </c>
      <c r="D217" s="10" t="s">
        <v>312</v>
      </c>
      <c r="E217" s="10" t="s">
        <v>60</v>
      </c>
      <c r="F217" s="36">
        <v>94773.4</v>
      </c>
      <c r="G217" s="53" t="s">
        <v>311</v>
      </c>
      <c r="H217" s="51">
        <f t="shared" si="21"/>
        <v>99.20410157280419</v>
      </c>
    </row>
    <row r="218" spans="1:8" s="1" customFormat="1" ht="33.75" customHeight="1">
      <c r="A218" s="9" t="s">
        <v>247</v>
      </c>
      <c r="B218" s="10" t="s">
        <v>37</v>
      </c>
      <c r="C218" s="10" t="s">
        <v>31</v>
      </c>
      <c r="D218" s="10" t="s">
        <v>255</v>
      </c>
      <c r="E218" s="10" t="s">
        <v>4</v>
      </c>
      <c r="F218" s="36">
        <f>F219</f>
        <v>10121.28</v>
      </c>
      <c r="G218" s="36">
        <f>G219</f>
        <v>10121.28</v>
      </c>
      <c r="H218" s="51">
        <f t="shared" si="21"/>
        <v>100</v>
      </c>
    </row>
    <row r="219" spans="1:8" s="1" customFormat="1" ht="33.75" customHeight="1">
      <c r="A219" s="9" t="s">
        <v>187</v>
      </c>
      <c r="B219" s="10" t="s">
        <v>37</v>
      </c>
      <c r="C219" s="10" t="s">
        <v>31</v>
      </c>
      <c r="D219" s="10" t="s">
        <v>255</v>
      </c>
      <c r="E219" s="10" t="s">
        <v>61</v>
      </c>
      <c r="F219" s="36">
        <f>F220</f>
        <v>10121.28</v>
      </c>
      <c r="G219" s="36">
        <f>G220</f>
        <v>10121.28</v>
      </c>
      <c r="H219" s="51">
        <f t="shared" si="21"/>
        <v>100</v>
      </c>
    </row>
    <row r="220" spans="1:8" s="1" customFormat="1" ht="33.75" customHeight="1">
      <c r="A220" s="9" t="s">
        <v>188</v>
      </c>
      <c r="B220" s="10" t="s">
        <v>37</v>
      </c>
      <c r="C220" s="10" t="s">
        <v>31</v>
      </c>
      <c r="D220" s="10" t="s">
        <v>255</v>
      </c>
      <c r="E220" s="10" t="s">
        <v>60</v>
      </c>
      <c r="F220" s="45">
        <v>10121.28</v>
      </c>
      <c r="G220" s="45">
        <v>10121.28</v>
      </c>
      <c r="H220" s="51">
        <f t="shared" si="21"/>
        <v>100</v>
      </c>
    </row>
    <row r="221" spans="1:8" s="1" customFormat="1" ht="22.5" customHeight="1">
      <c r="A221" s="25" t="s">
        <v>6</v>
      </c>
      <c r="B221" s="23" t="s">
        <v>41</v>
      </c>
      <c r="C221" s="23" t="s">
        <v>29</v>
      </c>
      <c r="D221" s="23" t="s">
        <v>115</v>
      </c>
      <c r="E221" s="23" t="s">
        <v>4</v>
      </c>
      <c r="F221" s="37">
        <f aca="true" t="shared" si="22" ref="F221:G225">F222</f>
        <v>1001.6</v>
      </c>
      <c r="G221" s="37" t="str">
        <f t="shared" si="22"/>
        <v>546,4</v>
      </c>
      <c r="H221" s="54">
        <f t="shared" si="21"/>
        <v>54.55271565495208</v>
      </c>
    </row>
    <row r="222" spans="1:8" s="1" customFormat="1" ht="21" customHeight="1">
      <c r="A222" s="7" t="s">
        <v>161</v>
      </c>
      <c r="B222" s="8" t="s">
        <v>41</v>
      </c>
      <c r="C222" s="8" t="s">
        <v>41</v>
      </c>
      <c r="D222" s="8" t="s">
        <v>115</v>
      </c>
      <c r="E222" s="8" t="s">
        <v>4</v>
      </c>
      <c r="F222" s="38">
        <f t="shared" si="22"/>
        <v>1001.6</v>
      </c>
      <c r="G222" s="38" t="str">
        <f t="shared" si="22"/>
        <v>546,4</v>
      </c>
      <c r="H222" s="55">
        <f t="shared" si="21"/>
        <v>54.55271565495208</v>
      </c>
    </row>
    <row r="223" spans="1:8" s="1" customFormat="1" ht="51" customHeight="1">
      <c r="A223" s="9" t="s">
        <v>95</v>
      </c>
      <c r="B223" s="10" t="s">
        <v>41</v>
      </c>
      <c r="C223" s="10" t="s">
        <v>41</v>
      </c>
      <c r="D223" s="10" t="s">
        <v>140</v>
      </c>
      <c r="E223" s="10" t="s">
        <v>4</v>
      </c>
      <c r="F223" s="36">
        <f t="shared" si="22"/>
        <v>1001.6</v>
      </c>
      <c r="G223" s="36" t="str">
        <f t="shared" si="22"/>
        <v>546,4</v>
      </c>
      <c r="H223" s="51">
        <f t="shared" si="21"/>
        <v>54.55271565495208</v>
      </c>
    </row>
    <row r="224" spans="1:8" s="1" customFormat="1" ht="42.75" customHeight="1">
      <c r="A224" s="9" t="s">
        <v>90</v>
      </c>
      <c r="B224" s="10" t="s">
        <v>41</v>
      </c>
      <c r="C224" s="10" t="s">
        <v>41</v>
      </c>
      <c r="D224" s="10" t="s">
        <v>141</v>
      </c>
      <c r="E224" s="10" t="s">
        <v>4</v>
      </c>
      <c r="F224" s="36">
        <f t="shared" si="22"/>
        <v>1001.6</v>
      </c>
      <c r="G224" s="36" t="str">
        <f t="shared" si="22"/>
        <v>546,4</v>
      </c>
      <c r="H224" s="51">
        <f t="shared" si="21"/>
        <v>54.55271565495208</v>
      </c>
    </row>
    <row r="225" spans="1:8" s="1" customFormat="1" ht="32.25" customHeight="1">
      <c r="A225" s="9" t="s">
        <v>75</v>
      </c>
      <c r="B225" s="10" t="s">
        <v>41</v>
      </c>
      <c r="C225" s="10" t="s">
        <v>41</v>
      </c>
      <c r="D225" s="10" t="s">
        <v>141</v>
      </c>
      <c r="E225" s="10" t="s">
        <v>76</v>
      </c>
      <c r="F225" s="36">
        <f t="shared" si="22"/>
        <v>1001.6</v>
      </c>
      <c r="G225" s="36" t="str">
        <f t="shared" si="22"/>
        <v>546,4</v>
      </c>
      <c r="H225" s="51">
        <f t="shared" si="21"/>
        <v>54.55271565495208</v>
      </c>
    </row>
    <row r="226" spans="1:8" s="1" customFormat="1" ht="18.75" customHeight="1">
      <c r="A226" s="9" t="s">
        <v>77</v>
      </c>
      <c r="B226" s="10" t="s">
        <v>41</v>
      </c>
      <c r="C226" s="10" t="s">
        <v>41</v>
      </c>
      <c r="D226" s="10" t="s">
        <v>141</v>
      </c>
      <c r="E226" s="10" t="s">
        <v>78</v>
      </c>
      <c r="F226" s="36">
        <v>1001.6</v>
      </c>
      <c r="G226" s="53" t="s">
        <v>314</v>
      </c>
      <c r="H226" s="51">
        <f t="shared" si="21"/>
        <v>54.55271565495208</v>
      </c>
    </row>
    <row r="227" spans="1:8" s="1" customFormat="1" ht="21.75" customHeight="1">
      <c r="A227" s="25" t="s">
        <v>46</v>
      </c>
      <c r="B227" s="23" t="s">
        <v>42</v>
      </c>
      <c r="C227" s="23" t="s">
        <v>29</v>
      </c>
      <c r="D227" s="23" t="s">
        <v>115</v>
      </c>
      <c r="E227" s="23" t="s">
        <v>4</v>
      </c>
      <c r="F227" s="37">
        <f>F228</f>
        <v>31262.3</v>
      </c>
      <c r="G227" s="37">
        <f>G228</f>
        <v>22192.600000000002</v>
      </c>
      <c r="H227" s="54">
        <f t="shared" si="21"/>
        <v>70.98837897403583</v>
      </c>
    </row>
    <row r="228" spans="1:8" s="1" customFormat="1" ht="23.25" customHeight="1">
      <c r="A228" s="7" t="s">
        <v>12</v>
      </c>
      <c r="B228" s="8" t="s">
        <v>42</v>
      </c>
      <c r="C228" s="8" t="s">
        <v>26</v>
      </c>
      <c r="D228" s="8" t="s">
        <v>115</v>
      </c>
      <c r="E228" s="8" t="s">
        <v>4</v>
      </c>
      <c r="F228" s="38">
        <f>F229+F247</f>
        <v>31262.3</v>
      </c>
      <c r="G228" s="38">
        <f>G229+G247</f>
        <v>22192.600000000002</v>
      </c>
      <c r="H228" s="55">
        <f t="shared" si="21"/>
        <v>70.98837897403583</v>
      </c>
    </row>
    <row r="229" spans="1:8" s="1" customFormat="1" ht="45" customHeight="1">
      <c r="A229" s="9" t="s">
        <v>95</v>
      </c>
      <c r="B229" s="12" t="s">
        <v>42</v>
      </c>
      <c r="C229" s="12" t="s">
        <v>26</v>
      </c>
      <c r="D229" s="12" t="s">
        <v>140</v>
      </c>
      <c r="E229" s="12" t="s">
        <v>4</v>
      </c>
      <c r="F229" s="36">
        <f>F230+F240</f>
        <v>29657.3</v>
      </c>
      <c r="G229" s="36">
        <f>G230+G240</f>
        <v>20587.600000000002</v>
      </c>
      <c r="H229" s="51">
        <f t="shared" si="21"/>
        <v>69.41832196457534</v>
      </c>
    </row>
    <row r="230" spans="1:8" s="1" customFormat="1" ht="46.5" customHeight="1">
      <c r="A230" s="9" t="s">
        <v>91</v>
      </c>
      <c r="B230" s="12" t="s">
        <v>42</v>
      </c>
      <c r="C230" s="12" t="s">
        <v>26</v>
      </c>
      <c r="D230" s="12" t="s">
        <v>142</v>
      </c>
      <c r="E230" s="12" t="s">
        <v>4</v>
      </c>
      <c r="F230" s="36">
        <f>F231+F234+F237</f>
        <v>22796.5</v>
      </c>
      <c r="G230" s="36">
        <f>G231+G234+G237</f>
        <v>16124.7</v>
      </c>
      <c r="H230" s="51">
        <f t="shared" si="21"/>
        <v>70.73322659180138</v>
      </c>
    </row>
    <row r="231" spans="1:8" s="1" customFormat="1" ht="48" customHeight="1">
      <c r="A231" s="9" t="s">
        <v>81</v>
      </c>
      <c r="B231" s="12" t="s">
        <v>42</v>
      </c>
      <c r="C231" s="12" t="s">
        <v>26</v>
      </c>
      <c r="D231" s="12" t="s">
        <v>143</v>
      </c>
      <c r="E231" s="12" t="s">
        <v>4</v>
      </c>
      <c r="F231" s="36">
        <f>F232</f>
        <v>19546.5</v>
      </c>
      <c r="G231" s="36" t="str">
        <f>G232</f>
        <v>14551,8</v>
      </c>
      <c r="H231" s="51">
        <f t="shared" si="21"/>
        <v>74.44708771391298</v>
      </c>
    </row>
    <row r="232" spans="1:8" s="1" customFormat="1" ht="27.75" customHeight="1">
      <c r="A232" s="9" t="s">
        <v>75</v>
      </c>
      <c r="B232" s="12" t="s">
        <v>42</v>
      </c>
      <c r="C232" s="12" t="s">
        <v>26</v>
      </c>
      <c r="D232" s="12" t="s">
        <v>143</v>
      </c>
      <c r="E232" s="10" t="s">
        <v>76</v>
      </c>
      <c r="F232" s="36">
        <f>F233</f>
        <v>19546.5</v>
      </c>
      <c r="G232" s="36" t="str">
        <f>G233</f>
        <v>14551,8</v>
      </c>
      <c r="H232" s="51">
        <f t="shared" si="21"/>
        <v>74.44708771391298</v>
      </c>
    </row>
    <row r="233" spans="1:8" s="1" customFormat="1" ht="23.25" customHeight="1">
      <c r="A233" s="9" t="s">
        <v>77</v>
      </c>
      <c r="B233" s="12" t="s">
        <v>42</v>
      </c>
      <c r="C233" s="12" t="s">
        <v>26</v>
      </c>
      <c r="D233" s="12" t="s">
        <v>143</v>
      </c>
      <c r="E233" s="12" t="s">
        <v>78</v>
      </c>
      <c r="F233" s="36">
        <v>19546.5</v>
      </c>
      <c r="G233" s="53" t="s">
        <v>319</v>
      </c>
      <c r="H233" s="51">
        <f t="shared" si="21"/>
        <v>74.44708771391298</v>
      </c>
    </row>
    <row r="234" spans="1:8" s="14" customFormat="1" ht="26.25" customHeight="1">
      <c r="A234" s="9" t="s">
        <v>82</v>
      </c>
      <c r="B234" s="12" t="s">
        <v>42</v>
      </c>
      <c r="C234" s="12" t="s">
        <v>26</v>
      </c>
      <c r="D234" s="12" t="s">
        <v>144</v>
      </c>
      <c r="E234" s="12" t="s">
        <v>4</v>
      </c>
      <c r="F234" s="36">
        <f>F235</f>
        <v>800</v>
      </c>
      <c r="G234" s="36" t="str">
        <f>G235</f>
        <v>411,7</v>
      </c>
      <c r="H234" s="51">
        <f t="shared" si="21"/>
        <v>51.4625</v>
      </c>
    </row>
    <row r="235" spans="1:9" s="1" customFormat="1" ht="30.75" customHeight="1">
      <c r="A235" s="9" t="s">
        <v>75</v>
      </c>
      <c r="B235" s="12" t="s">
        <v>42</v>
      </c>
      <c r="C235" s="12" t="s">
        <v>26</v>
      </c>
      <c r="D235" s="12" t="s">
        <v>144</v>
      </c>
      <c r="E235" s="12" t="s">
        <v>76</v>
      </c>
      <c r="F235" s="36">
        <f>F236</f>
        <v>800</v>
      </c>
      <c r="G235" s="36" t="str">
        <f>G236</f>
        <v>411,7</v>
      </c>
      <c r="H235" s="51">
        <f t="shared" si="21"/>
        <v>51.4625</v>
      </c>
      <c r="I235" s="6"/>
    </row>
    <row r="236" spans="1:8" s="1" customFormat="1" ht="24.75" customHeight="1">
      <c r="A236" s="9" t="s">
        <v>77</v>
      </c>
      <c r="B236" s="12" t="s">
        <v>42</v>
      </c>
      <c r="C236" s="12" t="s">
        <v>26</v>
      </c>
      <c r="D236" s="12" t="s">
        <v>144</v>
      </c>
      <c r="E236" s="12" t="s">
        <v>78</v>
      </c>
      <c r="F236" s="36">
        <f>800</f>
        <v>800</v>
      </c>
      <c r="G236" s="53" t="s">
        <v>315</v>
      </c>
      <c r="H236" s="51">
        <f t="shared" si="21"/>
        <v>51.4625</v>
      </c>
    </row>
    <row r="237" spans="1:8" s="1" customFormat="1" ht="45.75" customHeight="1">
      <c r="A237" s="9" t="s">
        <v>249</v>
      </c>
      <c r="B237" s="12" t="s">
        <v>42</v>
      </c>
      <c r="C237" s="12" t="s">
        <v>26</v>
      </c>
      <c r="D237" s="12" t="s">
        <v>248</v>
      </c>
      <c r="E237" s="12" t="s">
        <v>4</v>
      </c>
      <c r="F237" s="41">
        <f>F238</f>
        <v>2450</v>
      </c>
      <c r="G237" s="41" t="str">
        <f>G238</f>
        <v>1161,2</v>
      </c>
      <c r="H237" s="51">
        <f t="shared" si="21"/>
        <v>47.39591836734694</v>
      </c>
    </row>
    <row r="238" spans="1:8" s="1" customFormat="1" ht="30" customHeight="1">
      <c r="A238" s="9" t="s">
        <v>187</v>
      </c>
      <c r="B238" s="12" t="s">
        <v>42</v>
      </c>
      <c r="C238" s="12" t="s">
        <v>26</v>
      </c>
      <c r="D238" s="12" t="s">
        <v>248</v>
      </c>
      <c r="E238" s="12" t="s">
        <v>61</v>
      </c>
      <c r="F238" s="41">
        <f>F239</f>
        <v>2450</v>
      </c>
      <c r="G238" s="41" t="str">
        <f>G239</f>
        <v>1161,2</v>
      </c>
      <c r="H238" s="51">
        <f t="shared" si="21"/>
        <v>47.39591836734694</v>
      </c>
    </row>
    <row r="239" spans="1:8" s="1" customFormat="1" ht="31.5" customHeight="1">
      <c r="A239" s="9" t="s">
        <v>188</v>
      </c>
      <c r="B239" s="12" t="s">
        <v>42</v>
      </c>
      <c r="C239" s="12" t="s">
        <v>26</v>
      </c>
      <c r="D239" s="12" t="s">
        <v>248</v>
      </c>
      <c r="E239" s="12" t="s">
        <v>60</v>
      </c>
      <c r="F239" s="41">
        <f>1000+1450</f>
        <v>2450</v>
      </c>
      <c r="G239" s="53" t="s">
        <v>316</v>
      </c>
      <c r="H239" s="51">
        <f t="shared" si="21"/>
        <v>47.39591836734694</v>
      </c>
    </row>
    <row r="240" spans="1:8" s="1" customFormat="1" ht="34.5" customHeight="1">
      <c r="A240" s="9" t="s">
        <v>83</v>
      </c>
      <c r="B240" s="12" t="s">
        <v>42</v>
      </c>
      <c r="C240" s="12" t="s">
        <v>26</v>
      </c>
      <c r="D240" s="12" t="s">
        <v>145</v>
      </c>
      <c r="E240" s="12" t="s">
        <v>4</v>
      </c>
      <c r="F240" s="36">
        <f>F241+F244</f>
        <v>6860.8</v>
      </c>
      <c r="G240" s="36">
        <f>G241+G244</f>
        <v>4462.900000000001</v>
      </c>
      <c r="H240" s="51">
        <f t="shared" si="21"/>
        <v>65.04926539179105</v>
      </c>
    </row>
    <row r="241" spans="1:8" ht="47.25" customHeight="1">
      <c r="A241" s="9" t="s">
        <v>84</v>
      </c>
      <c r="B241" s="12" t="s">
        <v>42</v>
      </c>
      <c r="C241" s="12" t="s">
        <v>26</v>
      </c>
      <c r="D241" s="12" t="s">
        <v>146</v>
      </c>
      <c r="E241" s="12" t="s">
        <v>4</v>
      </c>
      <c r="F241" s="36">
        <f>F242</f>
        <v>6660.8</v>
      </c>
      <c r="G241" s="36" t="str">
        <f>G242</f>
        <v>4339,8</v>
      </c>
      <c r="H241" s="51">
        <f t="shared" si="21"/>
        <v>65.15433581551765</v>
      </c>
    </row>
    <row r="242" spans="1:8" ht="28.5">
      <c r="A242" s="9" t="s">
        <v>75</v>
      </c>
      <c r="B242" s="12" t="s">
        <v>42</v>
      </c>
      <c r="C242" s="12" t="s">
        <v>26</v>
      </c>
      <c r="D242" s="12" t="s">
        <v>146</v>
      </c>
      <c r="E242" s="12" t="s">
        <v>76</v>
      </c>
      <c r="F242" s="36">
        <f>F243</f>
        <v>6660.8</v>
      </c>
      <c r="G242" s="36" t="str">
        <f>G243</f>
        <v>4339,8</v>
      </c>
      <c r="H242" s="51">
        <f t="shared" si="21"/>
        <v>65.15433581551765</v>
      </c>
    </row>
    <row r="243" spans="1:8" ht="22.5" customHeight="1">
      <c r="A243" s="9" t="s">
        <v>77</v>
      </c>
      <c r="B243" s="12" t="s">
        <v>42</v>
      </c>
      <c r="C243" s="12" t="s">
        <v>26</v>
      </c>
      <c r="D243" s="12" t="s">
        <v>146</v>
      </c>
      <c r="E243" s="12" t="s">
        <v>78</v>
      </c>
      <c r="F243" s="36">
        <v>6660.8</v>
      </c>
      <c r="G243" s="53" t="s">
        <v>317</v>
      </c>
      <c r="H243" s="51">
        <f t="shared" si="21"/>
        <v>65.15433581551765</v>
      </c>
    </row>
    <row r="244" spans="1:8" ht="34.5" customHeight="1">
      <c r="A244" s="9" t="s">
        <v>85</v>
      </c>
      <c r="B244" s="12" t="s">
        <v>42</v>
      </c>
      <c r="C244" s="12" t="s">
        <v>26</v>
      </c>
      <c r="D244" s="12" t="s">
        <v>147</v>
      </c>
      <c r="E244" s="12" t="s">
        <v>4</v>
      </c>
      <c r="F244" s="36">
        <f>F245</f>
        <v>200</v>
      </c>
      <c r="G244" s="36" t="str">
        <f>G245</f>
        <v>123,1</v>
      </c>
      <c r="H244" s="51">
        <f t="shared" si="21"/>
        <v>61.55</v>
      </c>
    </row>
    <row r="245" spans="1:8" ht="29.25" customHeight="1">
      <c r="A245" s="9" t="s">
        <v>75</v>
      </c>
      <c r="B245" s="12" t="s">
        <v>42</v>
      </c>
      <c r="C245" s="12" t="s">
        <v>26</v>
      </c>
      <c r="D245" s="12" t="s">
        <v>147</v>
      </c>
      <c r="E245" s="12" t="s">
        <v>76</v>
      </c>
      <c r="F245" s="36">
        <f>F246</f>
        <v>200</v>
      </c>
      <c r="G245" s="36" t="str">
        <f>G246</f>
        <v>123,1</v>
      </c>
      <c r="H245" s="51">
        <f t="shared" si="21"/>
        <v>61.55</v>
      </c>
    </row>
    <row r="246" spans="1:8" ht="22.5" customHeight="1">
      <c r="A246" s="9" t="s">
        <v>77</v>
      </c>
      <c r="B246" s="12" t="s">
        <v>42</v>
      </c>
      <c r="C246" s="12" t="s">
        <v>26</v>
      </c>
      <c r="D246" s="12" t="s">
        <v>147</v>
      </c>
      <c r="E246" s="12" t="s">
        <v>78</v>
      </c>
      <c r="F246" s="36">
        <v>200</v>
      </c>
      <c r="G246" s="53" t="s">
        <v>318</v>
      </c>
      <c r="H246" s="51">
        <f t="shared" si="21"/>
        <v>61.55</v>
      </c>
    </row>
    <row r="247" spans="1:8" ht="42.75">
      <c r="A247" s="9" t="s">
        <v>169</v>
      </c>
      <c r="B247" s="10" t="s">
        <v>42</v>
      </c>
      <c r="C247" s="10" t="s">
        <v>26</v>
      </c>
      <c r="D247" s="10" t="s">
        <v>167</v>
      </c>
      <c r="E247" s="10" t="s">
        <v>4</v>
      </c>
      <c r="F247" s="36">
        <f aca="true" t="shared" si="23" ref="F247:G249">F248</f>
        <v>1605</v>
      </c>
      <c r="G247" s="36">
        <f t="shared" si="23"/>
        <v>1605</v>
      </c>
      <c r="H247" s="51">
        <f t="shared" si="21"/>
        <v>100</v>
      </c>
    </row>
    <row r="248" spans="1:8" ht="28.5">
      <c r="A248" s="9" t="s">
        <v>240</v>
      </c>
      <c r="B248" s="10" t="s">
        <v>42</v>
      </c>
      <c r="C248" s="10" t="s">
        <v>26</v>
      </c>
      <c r="D248" s="10" t="s">
        <v>241</v>
      </c>
      <c r="E248" s="10" t="s">
        <v>4</v>
      </c>
      <c r="F248" s="36">
        <f t="shared" si="23"/>
        <v>1605</v>
      </c>
      <c r="G248" s="36">
        <f t="shared" si="23"/>
        <v>1605</v>
      </c>
      <c r="H248" s="51">
        <f t="shared" si="21"/>
        <v>100</v>
      </c>
    </row>
    <row r="249" spans="1:8" ht="28.5">
      <c r="A249" s="9" t="s">
        <v>187</v>
      </c>
      <c r="B249" s="10" t="s">
        <v>42</v>
      </c>
      <c r="C249" s="10" t="s">
        <v>26</v>
      </c>
      <c r="D249" s="10" t="s">
        <v>241</v>
      </c>
      <c r="E249" s="10" t="s">
        <v>61</v>
      </c>
      <c r="F249" s="36">
        <f t="shared" si="23"/>
        <v>1605</v>
      </c>
      <c r="G249" s="36">
        <f t="shared" si="23"/>
        <v>1605</v>
      </c>
      <c r="H249" s="51">
        <f t="shared" si="21"/>
        <v>100</v>
      </c>
    </row>
    <row r="250" spans="1:8" ht="28.5">
      <c r="A250" s="9" t="s">
        <v>188</v>
      </c>
      <c r="B250" s="10" t="s">
        <v>42</v>
      </c>
      <c r="C250" s="10" t="s">
        <v>26</v>
      </c>
      <c r="D250" s="10" t="s">
        <v>241</v>
      </c>
      <c r="E250" s="10" t="s">
        <v>60</v>
      </c>
      <c r="F250" s="36">
        <v>1605</v>
      </c>
      <c r="G250" s="36">
        <v>1605</v>
      </c>
      <c r="H250" s="51">
        <f t="shared" si="21"/>
        <v>100</v>
      </c>
    </row>
    <row r="251" spans="1:8" ht="15">
      <c r="A251" s="25" t="s">
        <v>7</v>
      </c>
      <c r="B251" s="27" t="s">
        <v>43</v>
      </c>
      <c r="C251" s="27" t="s">
        <v>29</v>
      </c>
      <c r="D251" s="23" t="s">
        <v>115</v>
      </c>
      <c r="E251" s="27" t="s">
        <v>4</v>
      </c>
      <c r="F251" s="37">
        <f>F252+F257</f>
        <v>5780.1</v>
      </c>
      <c r="G251" s="37">
        <f>G252+G257</f>
        <v>5779.4</v>
      </c>
      <c r="H251" s="54">
        <f t="shared" si="21"/>
        <v>99.98788948288092</v>
      </c>
    </row>
    <row r="252" spans="1:8" ht="14.25">
      <c r="A252" s="7" t="s">
        <v>13</v>
      </c>
      <c r="B252" s="28">
        <v>10</v>
      </c>
      <c r="C252" s="13" t="s">
        <v>26</v>
      </c>
      <c r="D252" s="8" t="s">
        <v>115</v>
      </c>
      <c r="E252" s="13" t="s">
        <v>4</v>
      </c>
      <c r="F252" s="38">
        <f aca="true" t="shared" si="24" ref="F252:G255">F253</f>
        <v>928.6</v>
      </c>
      <c r="G252" s="38">
        <f t="shared" si="24"/>
        <v>928.6</v>
      </c>
      <c r="H252" s="55">
        <f t="shared" si="21"/>
        <v>100</v>
      </c>
    </row>
    <row r="253" spans="1:8" ht="49.5" customHeight="1">
      <c r="A253" s="9" t="s">
        <v>169</v>
      </c>
      <c r="B253" s="10" t="s">
        <v>43</v>
      </c>
      <c r="C253" s="10" t="s">
        <v>26</v>
      </c>
      <c r="D253" s="10" t="s">
        <v>167</v>
      </c>
      <c r="E253" s="10" t="s">
        <v>4</v>
      </c>
      <c r="F253" s="36">
        <f t="shared" si="24"/>
        <v>928.6</v>
      </c>
      <c r="G253" s="36">
        <f t="shared" si="24"/>
        <v>928.6</v>
      </c>
      <c r="H253" s="51">
        <f t="shared" si="21"/>
        <v>100</v>
      </c>
    </row>
    <row r="254" spans="1:8" ht="43.5" customHeight="1">
      <c r="A254" s="9" t="s">
        <v>22</v>
      </c>
      <c r="B254" s="10" t="s">
        <v>43</v>
      </c>
      <c r="C254" s="10" t="s">
        <v>26</v>
      </c>
      <c r="D254" s="10" t="s">
        <v>168</v>
      </c>
      <c r="E254" s="10" t="s">
        <v>4</v>
      </c>
      <c r="F254" s="36">
        <f t="shared" si="24"/>
        <v>928.6</v>
      </c>
      <c r="G254" s="36">
        <f t="shared" si="24"/>
        <v>928.6</v>
      </c>
      <c r="H254" s="51">
        <f t="shared" si="21"/>
        <v>100</v>
      </c>
    </row>
    <row r="255" spans="1:8" ht="24" customHeight="1">
      <c r="A255" s="9" t="s">
        <v>70</v>
      </c>
      <c r="B255" s="10" t="s">
        <v>43</v>
      </c>
      <c r="C255" s="10" t="s">
        <v>26</v>
      </c>
      <c r="D255" s="10" t="s">
        <v>168</v>
      </c>
      <c r="E255" s="10" t="s">
        <v>69</v>
      </c>
      <c r="F255" s="36">
        <f t="shared" si="24"/>
        <v>928.6</v>
      </c>
      <c r="G255" s="36">
        <f t="shared" si="24"/>
        <v>928.6</v>
      </c>
      <c r="H255" s="51">
        <f t="shared" si="21"/>
        <v>100</v>
      </c>
    </row>
    <row r="256" spans="1:8" ht="30.75" customHeight="1">
      <c r="A256" s="9" t="s">
        <v>53</v>
      </c>
      <c r="B256" s="10" t="s">
        <v>43</v>
      </c>
      <c r="C256" s="10" t="s">
        <v>26</v>
      </c>
      <c r="D256" s="10" t="s">
        <v>168</v>
      </c>
      <c r="E256" s="10" t="s">
        <v>68</v>
      </c>
      <c r="F256" s="36">
        <v>928.6</v>
      </c>
      <c r="G256" s="36">
        <v>928.6</v>
      </c>
      <c r="H256" s="51">
        <f t="shared" si="21"/>
        <v>100</v>
      </c>
    </row>
    <row r="257" spans="1:8" ht="18.75" customHeight="1">
      <c r="A257" s="7" t="s">
        <v>257</v>
      </c>
      <c r="B257" s="8" t="s">
        <v>43</v>
      </c>
      <c r="C257" s="8" t="s">
        <v>32</v>
      </c>
      <c r="D257" s="8" t="s">
        <v>115</v>
      </c>
      <c r="E257" s="8" t="s">
        <v>4</v>
      </c>
      <c r="F257" s="38">
        <f>F258+F262</f>
        <v>4851.5</v>
      </c>
      <c r="G257" s="38">
        <f>G258+G262</f>
        <v>4850.799999999999</v>
      </c>
      <c r="H257" s="54">
        <f t="shared" si="21"/>
        <v>99.98557147274038</v>
      </c>
    </row>
    <row r="258" spans="1:8" ht="43.5" customHeight="1">
      <c r="A258" s="9" t="s">
        <v>184</v>
      </c>
      <c r="B258" s="10" t="s">
        <v>43</v>
      </c>
      <c r="C258" s="10" t="s">
        <v>32</v>
      </c>
      <c r="D258" s="10" t="s">
        <v>211</v>
      </c>
      <c r="E258" s="10" t="s">
        <v>4</v>
      </c>
      <c r="F258" s="36">
        <f aca="true" t="shared" si="25" ref="F258:G260">F259</f>
        <v>2138.8</v>
      </c>
      <c r="G258" s="36">
        <f t="shared" si="25"/>
        <v>2138.7</v>
      </c>
      <c r="H258" s="51">
        <f t="shared" si="21"/>
        <v>99.99532448101738</v>
      </c>
    </row>
    <row r="259" spans="1:8" ht="60.75" customHeight="1">
      <c r="A259" s="9" t="s">
        <v>185</v>
      </c>
      <c r="B259" s="10" t="s">
        <v>43</v>
      </c>
      <c r="C259" s="10" t="s">
        <v>32</v>
      </c>
      <c r="D259" s="44" t="s">
        <v>254</v>
      </c>
      <c r="E259" s="10" t="s">
        <v>4</v>
      </c>
      <c r="F259" s="36">
        <f t="shared" si="25"/>
        <v>2138.8</v>
      </c>
      <c r="G259" s="36">
        <f t="shared" si="25"/>
        <v>2138.7</v>
      </c>
      <c r="H259" s="51">
        <f aca="true" t="shared" si="26" ref="H259:H298">G259/F259*100</f>
        <v>99.99532448101738</v>
      </c>
    </row>
    <row r="260" spans="1:8" ht="23.25" customHeight="1">
      <c r="A260" s="9" t="s">
        <v>70</v>
      </c>
      <c r="B260" s="10" t="s">
        <v>43</v>
      </c>
      <c r="C260" s="10" t="s">
        <v>32</v>
      </c>
      <c r="D260" s="44" t="s">
        <v>254</v>
      </c>
      <c r="E260" s="10" t="s">
        <v>69</v>
      </c>
      <c r="F260" s="36">
        <f t="shared" si="25"/>
        <v>2138.8</v>
      </c>
      <c r="G260" s="36">
        <f t="shared" si="25"/>
        <v>2138.7</v>
      </c>
      <c r="H260" s="51">
        <f t="shared" si="26"/>
        <v>99.99532448101738</v>
      </c>
    </row>
    <row r="261" spans="1:8" ht="30" customHeight="1">
      <c r="A261" s="9" t="s">
        <v>183</v>
      </c>
      <c r="B261" s="10" t="s">
        <v>43</v>
      </c>
      <c r="C261" s="10" t="s">
        <v>32</v>
      </c>
      <c r="D261" s="44" t="s">
        <v>254</v>
      </c>
      <c r="E261" s="10" t="s">
        <v>182</v>
      </c>
      <c r="F261" s="36">
        <f>2081.1+750.7-693</f>
        <v>2138.8</v>
      </c>
      <c r="G261" s="36">
        <f>2081.1+750.6-693</f>
        <v>2138.7</v>
      </c>
      <c r="H261" s="51">
        <f t="shared" si="26"/>
        <v>99.99532448101738</v>
      </c>
    </row>
    <row r="262" spans="1:8" ht="29.25" customHeight="1">
      <c r="A262" s="9" t="s">
        <v>252</v>
      </c>
      <c r="B262" s="10" t="s">
        <v>43</v>
      </c>
      <c r="C262" s="10" t="s">
        <v>32</v>
      </c>
      <c r="D262" s="10" t="s">
        <v>211</v>
      </c>
      <c r="E262" s="10" t="s">
        <v>4</v>
      </c>
      <c r="F262" s="36">
        <f aca="true" t="shared" si="27" ref="F262:G264">F263</f>
        <v>2712.7</v>
      </c>
      <c r="G262" s="36">
        <f t="shared" si="27"/>
        <v>2712.1</v>
      </c>
      <c r="H262" s="51">
        <f t="shared" si="26"/>
        <v>99.9778818151657</v>
      </c>
    </row>
    <row r="263" spans="1:8" ht="25.5" customHeight="1">
      <c r="A263" s="43" t="s">
        <v>253</v>
      </c>
      <c r="B263" s="10" t="s">
        <v>43</v>
      </c>
      <c r="C263" s="10" t="s">
        <v>32</v>
      </c>
      <c r="D263" s="44" t="s">
        <v>254</v>
      </c>
      <c r="E263" s="10" t="s">
        <v>4</v>
      </c>
      <c r="F263" s="36">
        <f t="shared" si="27"/>
        <v>2712.7</v>
      </c>
      <c r="G263" s="36">
        <f t="shared" si="27"/>
        <v>2712.1</v>
      </c>
      <c r="H263" s="51">
        <f t="shared" si="26"/>
        <v>99.9778818151657</v>
      </c>
    </row>
    <row r="264" spans="1:8" ht="25.5" customHeight="1">
      <c r="A264" s="9" t="s">
        <v>70</v>
      </c>
      <c r="B264" s="10" t="s">
        <v>43</v>
      </c>
      <c r="C264" s="10" t="s">
        <v>32</v>
      </c>
      <c r="D264" s="44" t="s">
        <v>254</v>
      </c>
      <c r="E264" s="10" t="s">
        <v>69</v>
      </c>
      <c r="F264" s="36">
        <f t="shared" si="27"/>
        <v>2712.7</v>
      </c>
      <c r="G264" s="36">
        <f t="shared" si="27"/>
        <v>2712.1</v>
      </c>
      <c r="H264" s="51">
        <f t="shared" si="26"/>
        <v>99.9778818151657</v>
      </c>
    </row>
    <row r="265" spans="1:8" ht="29.25" customHeight="1">
      <c r="A265" s="43" t="s">
        <v>183</v>
      </c>
      <c r="B265" s="10" t="s">
        <v>43</v>
      </c>
      <c r="C265" s="10" t="s">
        <v>32</v>
      </c>
      <c r="D265" s="44" t="s">
        <v>254</v>
      </c>
      <c r="E265" s="44" t="s">
        <v>182</v>
      </c>
      <c r="F265" s="36">
        <f>2712.1+0.6</f>
        <v>2712.7</v>
      </c>
      <c r="G265" s="36">
        <f>2712.1</f>
        <v>2712.1</v>
      </c>
      <c r="H265" s="51">
        <f t="shared" si="26"/>
        <v>99.9778818151657</v>
      </c>
    </row>
    <row r="266" spans="1:8" ht="15">
      <c r="A266" s="25" t="s">
        <v>21</v>
      </c>
      <c r="B266" s="23" t="s">
        <v>44</v>
      </c>
      <c r="C266" s="23" t="s">
        <v>29</v>
      </c>
      <c r="D266" s="23" t="s">
        <v>115</v>
      </c>
      <c r="E266" s="23" t="s">
        <v>4</v>
      </c>
      <c r="F266" s="37">
        <f>F267</f>
        <v>16507.2</v>
      </c>
      <c r="G266" s="37">
        <f>G267</f>
        <v>9339.599999999999</v>
      </c>
      <c r="H266" s="54">
        <f t="shared" si="26"/>
        <v>56.57894736842104</v>
      </c>
    </row>
    <row r="267" spans="1:8" ht="14.25">
      <c r="A267" s="7" t="s">
        <v>48</v>
      </c>
      <c r="B267" s="8" t="s">
        <v>44</v>
      </c>
      <c r="C267" s="8" t="s">
        <v>26</v>
      </c>
      <c r="D267" s="8" t="s">
        <v>115</v>
      </c>
      <c r="E267" s="8" t="s">
        <v>4</v>
      </c>
      <c r="F267" s="38">
        <f>F268+F275+F279+F283</f>
        <v>16507.2</v>
      </c>
      <c r="G267" s="38">
        <f>G268+G275+G279+G283</f>
        <v>9339.599999999999</v>
      </c>
      <c r="H267" s="55">
        <f t="shared" si="26"/>
        <v>56.57894736842104</v>
      </c>
    </row>
    <row r="268" spans="1:8" ht="42.75">
      <c r="A268" s="9" t="s">
        <v>86</v>
      </c>
      <c r="B268" s="10" t="s">
        <v>44</v>
      </c>
      <c r="C268" s="10" t="s">
        <v>26</v>
      </c>
      <c r="D268" s="10" t="s">
        <v>148</v>
      </c>
      <c r="E268" s="10" t="s">
        <v>4</v>
      </c>
      <c r="F268" s="36">
        <f>F269+F272</f>
        <v>14896.2</v>
      </c>
      <c r="G268" s="36">
        <f>G269+G272</f>
        <v>7785.599999999999</v>
      </c>
      <c r="H268" s="51">
        <f t="shared" si="26"/>
        <v>52.265678495186684</v>
      </c>
    </row>
    <row r="269" spans="1:8" ht="57">
      <c r="A269" s="9" t="s">
        <v>87</v>
      </c>
      <c r="B269" s="10" t="s">
        <v>44</v>
      </c>
      <c r="C269" s="10" t="s">
        <v>26</v>
      </c>
      <c r="D269" s="10" t="s">
        <v>149</v>
      </c>
      <c r="E269" s="10" t="s">
        <v>4</v>
      </c>
      <c r="F269" s="36">
        <f>F270</f>
        <v>13871.2</v>
      </c>
      <c r="G269" s="36" t="str">
        <f>G270</f>
        <v>7245,2</v>
      </c>
      <c r="H269" s="51">
        <f t="shared" si="26"/>
        <v>52.23196262760251</v>
      </c>
    </row>
    <row r="270" spans="1:8" ht="28.5">
      <c r="A270" s="9" t="s">
        <v>75</v>
      </c>
      <c r="B270" s="10" t="s">
        <v>44</v>
      </c>
      <c r="C270" s="10" t="s">
        <v>26</v>
      </c>
      <c r="D270" s="10" t="s">
        <v>149</v>
      </c>
      <c r="E270" s="10" t="s">
        <v>76</v>
      </c>
      <c r="F270" s="36">
        <f>F271</f>
        <v>13871.2</v>
      </c>
      <c r="G270" s="36" t="str">
        <f>G271</f>
        <v>7245,2</v>
      </c>
      <c r="H270" s="51">
        <f t="shared" si="26"/>
        <v>52.23196262760251</v>
      </c>
    </row>
    <row r="271" spans="1:8" ht="14.25">
      <c r="A271" s="9" t="s">
        <v>77</v>
      </c>
      <c r="B271" s="10" t="s">
        <v>44</v>
      </c>
      <c r="C271" s="10" t="s">
        <v>26</v>
      </c>
      <c r="D271" s="10" t="s">
        <v>149</v>
      </c>
      <c r="E271" s="10" t="s">
        <v>78</v>
      </c>
      <c r="F271" s="36">
        <f>14484.2-613</f>
        <v>13871.2</v>
      </c>
      <c r="G271" s="53" t="s">
        <v>320</v>
      </c>
      <c r="H271" s="51">
        <f t="shared" si="26"/>
        <v>52.23196262760251</v>
      </c>
    </row>
    <row r="272" spans="1:8" ht="42.75">
      <c r="A272" s="9" t="s">
        <v>88</v>
      </c>
      <c r="B272" s="10" t="s">
        <v>44</v>
      </c>
      <c r="C272" s="10" t="s">
        <v>26</v>
      </c>
      <c r="D272" s="10" t="s">
        <v>150</v>
      </c>
      <c r="E272" s="10" t="s">
        <v>4</v>
      </c>
      <c r="F272" s="36">
        <f>F273</f>
        <v>1025</v>
      </c>
      <c r="G272" s="36" t="str">
        <f>G273</f>
        <v>540,4</v>
      </c>
      <c r="H272" s="51">
        <f t="shared" si="26"/>
        <v>52.7219512195122</v>
      </c>
    </row>
    <row r="273" spans="1:8" ht="28.5">
      <c r="A273" s="9" t="s">
        <v>75</v>
      </c>
      <c r="B273" s="10" t="s">
        <v>44</v>
      </c>
      <c r="C273" s="10" t="s">
        <v>26</v>
      </c>
      <c r="D273" s="10" t="s">
        <v>150</v>
      </c>
      <c r="E273" s="10" t="s">
        <v>76</v>
      </c>
      <c r="F273" s="36">
        <f>F274</f>
        <v>1025</v>
      </c>
      <c r="G273" s="36" t="str">
        <f>G274</f>
        <v>540,4</v>
      </c>
      <c r="H273" s="51">
        <f t="shared" si="26"/>
        <v>52.7219512195122</v>
      </c>
    </row>
    <row r="274" spans="1:9" ht="18" customHeight="1">
      <c r="A274" s="9" t="s">
        <v>77</v>
      </c>
      <c r="B274" s="10" t="s">
        <v>44</v>
      </c>
      <c r="C274" s="10" t="s">
        <v>26</v>
      </c>
      <c r="D274" s="10" t="s">
        <v>150</v>
      </c>
      <c r="E274" s="10" t="s">
        <v>78</v>
      </c>
      <c r="F274" s="36">
        <v>1025</v>
      </c>
      <c r="G274" s="53" t="s">
        <v>321</v>
      </c>
      <c r="H274" s="51">
        <f t="shared" si="26"/>
        <v>52.7219512195122</v>
      </c>
      <c r="I274" s="32"/>
    </row>
    <row r="275" spans="1:8" ht="45" customHeight="1">
      <c r="A275" s="9" t="s">
        <v>111</v>
      </c>
      <c r="B275" s="10" t="s">
        <v>44</v>
      </c>
      <c r="C275" s="10" t="s">
        <v>26</v>
      </c>
      <c r="D275" s="12" t="s">
        <v>132</v>
      </c>
      <c r="E275" s="12" t="s">
        <v>4</v>
      </c>
      <c r="F275" s="36">
        <f aca="true" t="shared" si="28" ref="F275:G277">F276</f>
        <v>100</v>
      </c>
      <c r="G275" s="36" t="str">
        <f t="shared" si="28"/>
        <v>43,0</v>
      </c>
      <c r="H275" s="51">
        <f t="shared" si="26"/>
        <v>43</v>
      </c>
    </row>
    <row r="276" spans="1:8" ht="28.5">
      <c r="A276" s="9" t="s">
        <v>112</v>
      </c>
      <c r="B276" s="10" t="s">
        <v>44</v>
      </c>
      <c r="C276" s="10" t="s">
        <v>26</v>
      </c>
      <c r="D276" s="12" t="s">
        <v>133</v>
      </c>
      <c r="E276" s="12" t="s">
        <v>4</v>
      </c>
      <c r="F276" s="36">
        <f t="shared" si="28"/>
        <v>100</v>
      </c>
      <c r="G276" s="36" t="str">
        <f t="shared" si="28"/>
        <v>43,0</v>
      </c>
      <c r="H276" s="51">
        <f t="shared" si="26"/>
        <v>43</v>
      </c>
    </row>
    <row r="277" spans="1:8" ht="28.5">
      <c r="A277" s="9" t="s">
        <v>75</v>
      </c>
      <c r="B277" s="10" t="s">
        <v>44</v>
      </c>
      <c r="C277" s="10" t="s">
        <v>26</v>
      </c>
      <c r="D277" s="12" t="s">
        <v>133</v>
      </c>
      <c r="E277" s="12" t="s">
        <v>76</v>
      </c>
      <c r="F277" s="36">
        <f t="shared" si="28"/>
        <v>100</v>
      </c>
      <c r="G277" s="36" t="str">
        <f t="shared" si="28"/>
        <v>43,0</v>
      </c>
      <c r="H277" s="51">
        <f t="shared" si="26"/>
        <v>43</v>
      </c>
    </row>
    <row r="278" spans="1:9" ht="14.25">
      <c r="A278" s="9" t="s">
        <v>77</v>
      </c>
      <c r="B278" s="10" t="s">
        <v>44</v>
      </c>
      <c r="C278" s="10" t="s">
        <v>26</v>
      </c>
      <c r="D278" s="12" t="s">
        <v>133</v>
      </c>
      <c r="E278" s="12" t="s">
        <v>78</v>
      </c>
      <c r="F278" s="36">
        <v>100</v>
      </c>
      <c r="G278" s="48" t="s">
        <v>322</v>
      </c>
      <c r="H278" s="51">
        <f t="shared" si="26"/>
        <v>43</v>
      </c>
      <c r="I278" s="29"/>
    </row>
    <row r="279" spans="1:9" ht="42.75">
      <c r="A279" s="9" t="s">
        <v>169</v>
      </c>
      <c r="B279" s="10" t="s">
        <v>44</v>
      </c>
      <c r="C279" s="10" t="s">
        <v>26</v>
      </c>
      <c r="D279" s="12" t="s">
        <v>167</v>
      </c>
      <c r="E279" s="12" t="s">
        <v>4</v>
      </c>
      <c r="F279" s="36">
        <f aca="true" t="shared" si="29" ref="F279:G281">F280</f>
        <v>11</v>
      </c>
      <c r="G279" s="36">
        <f t="shared" si="29"/>
        <v>11</v>
      </c>
      <c r="H279" s="51">
        <f t="shared" si="26"/>
        <v>100</v>
      </c>
      <c r="I279" s="32"/>
    </row>
    <row r="280" spans="1:8" ht="28.5">
      <c r="A280" s="9" t="s">
        <v>65</v>
      </c>
      <c r="B280" s="10" t="s">
        <v>44</v>
      </c>
      <c r="C280" s="10" t="s">
        <v>26</v>
      </c>
      <c r="D280" s="12" t="s">
        <v>171</v>
      </c>
      <c r="E280" s="12" t="s">
        <v>4</v>
      </c>
      <c r="F280" s="36">
        <f t="shared" si="29"/>
        <v>11</v>
      </c>
      <c r="G280" s="36">
        <f t="shared" si="29"/>
        <v>11</v>
      </c>
      <c r="H280" s="51">
        <f t="shared" si="26"/>
        <v>100</v>
      </c>
    </row>
    <row r="281" spans="1:8" ht="14.25">
      <c r="A281" s="9" t="s">
        <v>74</v>
      </c>
      <c r="B281" s="10" t="s">
        <v>44</v>
      </c>
      <c r="C281" s="10" t="s">
        <v>26</v>
      </c>
      <c r="D281" s="12" t="s">
        <v>171</v>
      </c>
      <c r="E281" s="12" t="s">
        <v>62</v>
      </c>
      <c r="F281" s="36">
        <f t="shared" si="29"/>
        <v>11</v>
      </c>
      <c r="G281" s="36">
        <f t="shared" si="29"/>
        <v>11</v>
      </c>
      <c r="H281" s="51">
        <f t="shared" si="26"/>
        <v>100</v>
      </c>
    </row>
    <row r="282" spans="1:8" ht="14.25">
      <c r="A282" s="9" t="s">
        <v>64</v>
      </c>
      <c r="B282" s="10" t="s">
        <v>44</v>
      </c>
      <c r="C282" s="10" t="s">
        <v>26</v>
      </c>
      <c r="D282" s="12" t="s">
        <v>171</v>
      </c>
      <c r="E282" s="12" t="s">
        <v>63</v>
      </c>
      <c r="F282" s="36">
        <v>11</v>
      </c>
      <c r="G282" s="36">
        <v>11</v>
      </c>
      <c r="H282" s="51">
        <f t="shared" si="26"/>
        <v>100</v>
      </c>
    </row>
    <row r="283" spans="1:8" ht="42.75">
      <c r="A283" s="9" t="s">
        <v>245</v>
      </c>
      <c r="B283" s="10" t="s">
        <v>44</v>
      </c>
      <c r="C283" s="10" t="s">
        <v>26</v>
      </c>
      <c r="D283" s="10" t="s">
        <v>246</v>
      </c>
      <c r="E283" s="12" t="s">
        <v>4</v>
      </c>
      <c r="F283" s="41">
        <f>F284</f>
        <v>1500</v>
      </c>
      <c r="G283" s="41">
        <f>G284</f>
        <v>1500</v>
      </c>
      <c r="H283" s="51">
        <f t="shared" si="26"/>
        <v>100</v>
      </c>
    </row>
    <row r="284" spans="1:8" ht="28.5">
      <c r="A284" s="9" t="s">
        <v>75</v>
      </c>
      <c r="B284" s="10" t="s">
        <v>44</v>
      </c>
      <c r="C284" s="10" t="s">
        <v>26</v>
      </c>
      <c r="D284" s="10" t="s">
        <v>246</v>
      </c>
      <c r="E284" s="12" t="s">
        <v>76</v>
      </c>
      <c r="F284" s="41">
        <f>F285</f>
        <v>1500</v>
      </c>
      <c r="G284" s="41">
        <f>G285</f>
        <v>1500</v>
      </c>
      <c r="H284" s="51">
        <f t="shared" si="26"/>
        <v>100</v>
      </c>
    </row>
    <row r="285" spans="1:8" ht="14.25">
      <c r="A285" s="9" t="s">
        <v>77</v>
      </c>
      <c r="B285" s="10" t="s">
        <v>44</v>
      </c>
      <c r="C285" s="10" t="s">
        <v>26</v>
      </c>
      <c r="D285" s="10" t="s">
        <v>246</v>
      </c>
      <c r="E285" s="12" t="s">
        <v>78</v>
      </c>
      <c r="F285" s="41">
        <v>1500</v>
      </c>
      <c r="G285" s="41">
        <v>1500</v>
      </c>
      <c r="H285" s="51">
        <f t="shared" si="26"/>
        <v>100</v>
      </c>
    </row>
    <row r="286" spans="1:8" ht="15">
      <c r="A286" s="25" t="s">
        <v>47</v>
      </c>
      <c r="B286" s="27">
        <v>12</v>
      </c>
      <c r="C286" s="27" t="s">
        <v>29</v>
      </c>
      <c r="D286" s="23" t="s">
        <v>115</v>
      </c>
      <c r="E286" s="27" t="s">
        <v>4</v>
      </c>
      <c r="F286" s="37">
        <f aca="true" t="shared" si="30" ref="F286:G290">F287</f>
        <v>1400</v>
      </c>
      <c r="G286" s="37" t="str">
        <f t="shared" si="30"/>
        <v>869,0</v>
      </c>
      <c r="H286" s="54">
        <f t="shared" si="26"/>
        <v>62.07142857142857</v>
      </c>
    </row>
    <row r="287" spans="1:8" ht="28.5">
      <c r="A287" s="7" t="s">
        <v>55</v>
      </c>
      <c r="B287" s="13" t="s">
        <v>33</v>
      </c>
      <c r="C287" s="13" t="s">
        <v>32</v>
      </c>
      <c r="D287" s="8" t="s">
        <v>115</v>
      </c>
      <c r="E287" s="13" t="s">
        <v>4</v>
      </c>
      <c r="F287" s="38">
        <f t="shared" si="30"/>
        <v>1400</v>
      </c>
      <c r="G287" s="38" t="str">
        <f t="shared" si="30"/>
        <v>869,0</v>
      </c>
      <c r="H287" s="55">
        <f t="shared" si="26"/>
        <v>62.07142857142857</v>
      </c>
    </row>
    <row r="288" spans="1:8" ht="42.75">
      <c r="A288" s="9" t="s">
        <v>169</v>
      </c>
      <c r="B288" s="12" t="s">
        <v>33</v>
      </c>
      <c r="C288" s="12" t="s">
        <v>32</v>
      </c>
      <c r="D288" s="12" t="s">
        <v>167</v>
      </c>
      <c r="E288" s="12" t="s">
        <v>4</v>
      </c>
      <c r="F288" s="36">
        <f t="shared" si="30"/>
        <v>1400</v>
      </c>
      <c r="G288" s="36" t="str">
        <f t="shared" si="30"/>
        <v>869,0</v>
      </c>
      <c r="H288" s="51">
        <f t="shared" si="26"/>
        <v>62.07142857142857</v>
      </c>
    </row>
    <row r="289" spans="1:8" ht="28.5">
      <c r="A289" s="9" t="s">
        <v>56</v>
      </c>
      <c r="B289" s="12" t="s">
        <v>33</v>
      </c>
      <c r="C289" s="12" t="s">
        <v>32</v>
      </c>
      <c r="D289" s="12" t="s">
        <v>170</v>
      </c>
      <c r="E289" s="12" t="s">
        <v>4</v>
      </c>
      <c r="F289" s="36">
        <f t="shared" si="30"/>
        <v>1400</v>
      </c>
      <c r="G289" s="36" t="str">
        <f t="shared" si="30"/>
        <v>869,0</v>
      </c>
      <c r="H289" s="51">
        <f t="shared" si="26"/>
        <v>62.07142857142857</v>
      </c>
    </row>
    <row r="290" spans="1:8" ht="28.5">
      <c r="A290" s="9" t="s">
        <v>187</v>
      </c>
      <c r="B290" s="12" t="s">
        <v>33</v>
      </c>
      <c r="C290" s="12" t="s">
        <v>32</v>
      </c>
      <c r="D290" s="12" t="s">
        <v>170</v>
      </c>
      <c r="E290" s="12" t="s">
        <v>61</v>
      </c>
      <c r="F290" s="36">
        <f t="shared" si="30"/>
        <v>1400</v>
      </c>
      <c r="G290" s="36" t="str">
        <f t="shared" si="30"/>
        <v>869,0</v>
      </c>
      <c r="H290" s="51">
        <f t="shared" si="26"/>
        <v>62.07142857142857</v>
      </c>
    </row>
    <row r="291" spans="1:8" ht="28.5">
      <c r="A291" s="9" t="s">
        <v>188</v>
      </c>
      <c r="B291" s="12" t="s">
        <v>33</v>
      </c>
      <c r="C291" s="12" t="s">
        <v>32</v>
      </c>
      <c r="D291" s="12" t="s">
        <v>170</v>
      </c>
      <c r="E291" s="42">
        <v>240</v>
      </c>
      <c r="F291" s="36">
        <v>1400</v>
      </c>
      <c r="G291" s="53" t="s">
        <v>323</v>
      </c>
      <c r="H291" s="51">
        <f t="shared" si="26"/>
        <v>62.07142857142857</v>
      </c>
    </row>
    <row r="292" spans="1:8" ht="30">
      <c r="A292" s="25" t="s">
        <v>172</v>
      </c>
      <c r="B292" s="27" t="s">
        <v>45</v>
      </c>
      <c r="C292" s="27" t="s">
        <v>29</v>
      </c>
      <c r="D292" s="27" t="s">
        <v>115</v>
      </c>
      <c r="E292" s="27" t="s">
        <v>4</v>
      </c>
      <c r="F292" s="37">
        <f aca="true" t="shared" si="31" ref="F292:G296">F293</f>
        <v>2197.4</v>
      </c>
      <c r="G292" s="37" t="str">
        <f t="shared" si="31"/>
        <v>1557,6</v>
      </c>
      <c r="H292" s="54">
        <f t="shared" si="26"/>
        <v>70.88377173022661</v>
      </c>
    </row>
    <row r="293" spans="1:8" ht="28.5">
      <c r="A293" s="7" t="s">
        <v>173</v>
      </c>
      <c r="B293" s="13" t="s">
        <v>174</v>
      </c>
      <c r="C293" s="13" t="s">
        <v>26</v>
      </c>
      <c r="D293" s="13" t="s">
        <v>115</v>
      </c>
      <c r="E293" s="13" t="s">
        <v>4</v>
      </c>
      <c r="F293" s="38">
        <f t="shared" si="31"/>
        <v>2197.4</v>
      </c>
      <c r="G293" s="38" t="str">
        <f t="shared" si="31"/>
        <v>1557,6</v>
      </c>
      <c r="H293" s="55">
        <f t="shared" si="26"/>
        <v>70.88377173022661</v>
      </c>
    </row>
    <row r="294" spans="1:8" ht="42.75">
      <c r="A294" s="9" t="s">
        <v>169</v>
      </c>
      <c r="B294" s="12" t="s">
        <v>45</v>
      </c>
      <c r="C294" s="12" t="s">
        <v>26</v>
      </c>
      <c r="D294" s="12" t="s">
        <v>167</v>
      </c>
      <c r="E294" s="12" t="s">
        <v>4</v>
      </c>
      <c r="F294" s="36">
        <f t="shared" si="31"/>
        <v>2197.4</v>
      </c>
      <c r="G294" s="36" t="str">
        <f t="shared" si="31"/>
        <v>1557,6</v>
      </c>
      <c r="H294" s="51">
        <f t="shared" si="26"/>
        <v>70.88377173022661</v>
      </c>
    </row>
    <row r="295" spans="1:8" ht="28.5">
      <c r="A295" s="9" t="s">
        <v>179</v>
      </c>
      <c r="B295" s="12" t="s">
        <v>45</v>
      </c>
      <c r="C295" s="12" t="s">
        <v>26</v>
      </c>
      <c r="D295" s="12" t="s">
        <v>175</v>
      </c>
      <c r="E295" s="12" t="s">
        <v>4</v>
      </c>
      <c r="F295" s="36">
        <f t="shared" si="31"/>
        <v>2197.4</v>
      </c>
      <c r="G295" s="36" t="str">
        <f t="shared" si="31"/>
        <v>1557,6</v>
      </c>
      <c r="H295" s="51">
        <f t="shared" si="26"/>
        <v>70.88377173022661</v>
      </c>
    </row>
    <row r="296" spans="1:8" ht="17.25" customHeight="1">
      <c r="A296" s="9" t="s">
        <v>176</v>
      </c>
      <c r="B296" s="12" t="s">
        <v>45</v>
      </c>
      <c r="C296" s="12" t="s">
        <v>26</v>
      </c>
      <c r="D296" s="12" t="s">
        <v>175</v>
      </c>
      <c r="E296" s="12" t="s">
        <v>177</v>
      </c>
      <c r="F296" s="36">
        <f t="shared" si="31"/>
        <v>2197.4</v>
      </c>
      <c r="G296" s="36" t="str">
        <f t="shared" si="31"/>
        <v>1557,6</v>
      </c>
      <c r="H296" s="51">
        <f t="shared" si="26"/>
        <v>70.88377173022661</v>
      </c>
    </row>
    <row r="297" spans="1:8" ht="18.75" customHeight="1">
      <c r="A297" s="9" t="s">
        <v>176</v>
      </c>
      <c r="B297" s="12" t="s">
        <v>45</v>
      </c>
      <c r="C297" s="12" t="s">
        <v>26</v>
      </c>
      <c r="D297" s="12" t="s">
        <v>175</v>
      </c>
      <c r="E297" s="12" t="s">
        <v>178</v>
      </c>
      <c r="F297" s="45">
        <v>2197.4</v>
      </c>
      <c r="G297" s="53" t="s">
        <v>324</v>
      </c>
      <c r="H297" s="51">
        <f t="shared" si="26"/>
        <v>70.88377173022661</v>
      </c>
    </row>
    <row r="298" spans="1:8" ht="15">
      <c r="A298" s="66" t="s">
        <v>8</v>
      </c>
      <c r="B298" s="67"/>
      <c r="C298" s="67"/>
      <c r="D298" s="67"/>
      <c r="E298" s="68"/>
      <c r="F298" s="37">
        <f>F11+F60+F68+F82+F149+F221+F227+F251+F266+F286+F292</f>
        <v>376717.61</v>
      </c>
      <c r="G298" s="37">
        <f>G11+G60+G68+G82+G149+G221+G227+G251+G266+G286+G292</f>
        <v>268572.68</v>
      </c>
      <c r="H298" s="54">
        <f t="shared" si="26"/>
        <v>71.2928392171526</v>
      </c>
    </row>
    <row r="299" spans="1:6" ht="15">
      <c r="A299" s="17"/>
      <c r="B299" s="17"/>
      <c r="C299" s="17"/>
      <c r="D299" s="17"/>
      <c r="E299" s="17"/>
      <c r="F299" s="17"/>
    </row>
    <row r="300" spans="1:6" ht="15">
      <c r="A300" s="17"/>
      <c r="B300" s="17"/>
      <c r="C300" s="17"/>
      <c r="D300" s="17"/>
      <c r="E300" s="17"/>
      <c r="F300" s="18"/>
    </row>
    <row r="301" ht="14.25">
      <c r="F301" s="19"/>
    </row>
    <row r="302" ht="14.25">
      <c r="F302" s="19"/>
    </row>
    <row r="307" ht="14.25">
      <c r="F307" s="19"/>
    </row>
  </sheetData>
  <sheetProtection/>
  <mergeCells count="12">
    <mergeCell ref="A298:E298"/>
    <mergeCell ref="D2:F2"/>
    <mergeCell ref="D3:F3"/>
    <mergeCell ref="D5:F5"/>
    <mergeCell ref="B9:E9"/>
    <mergeCell ref="D4:F4"/>
    <mergeCell ref="G9:G10"/>
    <mergeCell ref="H9:H10"/>
    <mergeCell ref="F9:F10"/>
    <mergeCell ref="A6:E6"/>
    <mergeCell ref="A7:E7"/>
    <mergeCell ref="A9:A10"/>
  </mergeCells>
  <printOptions horizontalCentered="1"/>
  <pageMargins left="0.984251968503937" right="0.3937007874015748" top="0.7480314960629921" bottom="0.6692913385826772" header="0.5118110236220472" footer="0.5118110236220472"/>
  <pageSetup horizontalDpi="600" verticalDpi="600" orientation="portrait" paperSize="9" scale="57" r:id="rId1"/>
  <headerFooter alignWithMargins="0">
    <oddFooter>&amp;L42/мз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2020-06-30T09:04:07Z</cp:lastPrinted>
  <dcterms:created xsi:type="dcterms:W3CDTF">2003-07-23T10:25:27Z</dcterms:created>
  <dcterms:modified xsi:type="dcterms:W3CDTF">2020-06-30T09:04:09Z</dcterms:modified>
  <cp:category/>
  <cp:version/>
  <cp:contentType/>
  <cp:contentStatus/>
</cp:coreProperties>
</file>